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59EE9D43-18F5-4F1F-9BB6-35F0A086F2FD}" xr6:coauthVersionLast="47" xr6:coauthVersionMax="47" xr10:uidLastSave="{00000000-0000-0000-0000-000000000000}"/>
  <bookViews>
    <workbookView xWindow="23880" yWindow="-120" windowWidth="25440" windowHeight="15390" xr2:uid="{00000000-000D-0000-FFFF-FFFF00000000}"/>
  </bookViews>
  <sheets>
    <sheet name="LO 1" sheetId="2" r:id="rId1"/>
    <sheet name="LO 1,5" sheetId="7" r:id="rId2"/>
    <sheet name="LO 2" sheetId="6" r:id="rId3"/>
    <sheet name="LO 2,7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4" i="8" l="1"/>
  <c r="B123" i="8"/>
  <c r="A123" i="8"/>
  <c r="F6" i="8"/>
  <c r="D6" i="8"/>
  <c r="D8" i="8" s="1"/>
  <c r="D10" i="8" s="1"/>
  <c r="D12" i="8" s="1"/>
  <c r="D14" i="8" s="1"/>
  <c r="D16" i="8" s="1"/>
  <c r="D18" i="8" s="1"/>
  <c r="D20" i="8" s="1"/>
  <c r="D22" i="8" s="1"/>
  <c r="D24" i="8" s="1"/>
  <c r="D26" i="8" s="1"/>
  <c r="D28" i="8" s="1"/>
  <c r="D30" i="8" s="1"/>
  <c r="D32" i="8" s="1"/>
  <c r="D34" i="8" s="1"/>
  <c r="D36" i="8" s="1"/>
  <c r="D38" i="8" s="1"/>
  <c r="D40" i="8" s="1"/>
  <c r="D42" i="8" s="1"/>
  <c r="D44" i="8" s="1"/>
  <c r="D46" i="8" s="1"/>
  <c r="D48" i="8" s="1"/>
  <c r="D50" i="8" s="1"/>
  <c r="D52" i="8" s="1"/>
  <c r="D54" i="8" s="1"/>
  <c r="D56" i="8" s="1"/>
  <c r="D58" i="8" s="1"/>
  <c r="D60" i="8" s="1"/>
  <c r="D62" i="8" s="1"/>
  <c r="D64" i="8" s="1"/>
  <c r="D66" i="8" s="1"/>
  <c r="D68" i="8" s="1"/>
  <c r="D70" i="8" s="1"/>
  <c r="D72" i="8" s="1"/>
  <c r="D74" i="8" s="1"/>
  <c r="D76" i="8" s="1"/>
  <c r="D78" i="8" s="1"/>
  <c r="D80" i="8" s="1"/>
  <c r="D82" i="8" s="1"/>
  <c r="D84" i="8" s="1"/>
  <c r="D86" i="8" s="1"/>
  <c r="D88" i="8" s="1"/>
  <c r="D90" i="8" s="1"/>
  <c r="D92" i="8" s="1"/>
  <c r="D94" i="8" s="1"/>
  <c r="D96" i="8" s="1"/>
  <c r="D98" i="8" s="1"/>
  <c r="D100" i="8" s="1"/>
  <c r="D102" i="8" s="1"/>
  <c r="D104" i="8" s="1"/>
  <c r="D106" i="8" s="1"/>
  <c r="D108" i="8" s="1"/>
  <c r="D110" i="8" s="1"/>
  <c r="D112" i="8" s="1"/>
  <c r="D114" i="8" s="1"/>
  <c r="D116" i="8" s="1"/>
  <c r="B6" i="8"/>
  <c r="S4" i="8"/>
  <c r="R4" i="8"/>
  <c r="G4" i="8"/>
  <c r="H4" i="8" s="1"/>
  <c r="E4" i="8"/>
  <c r="E6" i="8" s="1"/>
  <c r="E8" i="8" s="1"/>
  <c r="E10" i="8" s="1"/>
  <c r="E12" i="8" s="1"/>
  <c r="E14" i="8" s="1"/>
  <c r="E16" i="8" s="1"/>
  <c r="E18" i="8" s="1"/>
  <c r="E20" i="8" s="1"/>
  <c r="E22" i="8" s="1"/>
  <c r="E24" i="8" s="1"/>
  <c r="E26" i="8" s="1"/>
  <c r="E28" i="8" s="1"/>
  <c r="E30" i="8" s="1"/>
  <c r="E32" i="8" s="1"/>
  <c r="E34" i="8" s="1"/>
  <c r="E36" i="8" s="1"/>
  <c r="E38" i="8" s="1"/>
  <c r="E40" i="8" s="1"/>
  <c r="E42" i="8" s="1"/>
  <c r="E44" i="8" s="1"/>
  <c r="E46" i="8" s="1"/>
  <c r="E48" i="8" s="1"/>
  <c r="E50" i="8" s="1"/>
  <c r="E52" i="8" s="1"/>
  <c r="E54" i="8" s="1"/>
  <c r="E56" i="8" s="1"/>
  <c r="E58" i="8" s="1"/>
  <c r="E60" i="8" s="1"/>
  <c r="E62" i="8" s="1"/>
  <c r="E64" i="8" s="1"/>
  <c r="E66" i="8" s="1"/>
  <c r="E68" i="8" s="1"/>
  <c r="E70" i="8" s="1"/>
  <c r="E72" i="8" s="1"/>
  <c r="E74" i="8" s="1"/>
  <c r="E76" i="8" s="1"/>
  <c r="E78" i="8" s="1"/>
  <c r="E80" i="8" s="1"/>
  <c r="E82" i="8" s="1"/>
  <c r="E84" i="8" s="1"/>
  <c r="E86" i="8" s="1"/>
  <c r="E88" i="8" s="1"/>
  <c r="E90" i="8" s="1"/>
  <c r="E92" i="8" s="1"/>
  <c r="E94" i="8" s="1"/>
  <c r="E96" i="8" s="1"/>
  <c r="E98" i="8" s="1"/>
  <c r="E100" i="8" s="1"/>
  <c r="E102" i="8" s="1"/>
  <c r="E104" i="8" s="1"/>
  <c r="E106" i="8" s="1"/>
  <c r="E108" i="8" s="1"/>
  <c r="E110" i="8" s="1"/>
  <c r="E112" i="8" s="1"/>
  <c r="E114" i="8" s="1"/>
  <c r="E116" i="8" s="1"/>
  <c r="C4" i="8"/>
  <c r="A124" i="7"/>
  <c r="B123" i="7"/>
  <c r="A123" i="7"/>
  <c r="F6" i="7"/>
  <c r="G6" i="7" s="1"/>
  <c r="D6" i="7"/>
  <c r="D8" i="7" s="1"/>
  <c r="D10" i="7" s="1"/>
  <c r="D12" i="7" s="1"/>
  <c r="D14" i="7" s="1"/>
  <c r="D16" i="7" s="1"/>
  <c r="D18" i="7" s="1"/>
  <c r="D20" i="7" s="1"/>
  <c r="D22" i="7" s="1"/>
  <c r="D24" i="7" s="1"/>
  <c r="D26" i="7" s="1"/>
  <c r="D28" i="7" s="1"/>
  <c r="D30" i="7" s="1"/>
  <c r="D32" i="7" s="1"/>
  <c r="D34" i="7" s="1"/>
  <c r="D36" i="7" s="1"/>
  <c r="D38" i="7" s="1"/>
  <c r="D40" i="7" s="1"/>
  <c r="D42" i="7" s="1"/>
  <c r="D44" i="7" s="1"/>
  <c r="D46" i="7" s="1"/>
  <c r="D48" i="7" s="1"/>
  <c r="D50" i="7" s="1"/>
  <c r="D52" i="7" s="1"/>
  <c r="D54" i="7" s="1"/>
  <c r="D56" i="7" s="1"/>
  <c r="D58" i="7" s="1"/>
  <c r="D60" i="7" s="1"/>
  <c r="D62" i="7" s="1"/>
  <c r="D64" i="7" s="1"/>
  <c r="D66" i="7" s="1"/>
  <c r="D68" i="7" s="1"/>
  <c r="D70" i="7" s="1"/>
  <c r="D72" i="7" s="1"/>
  <c r="D74" i="7" s="1"/>
  <c r="D76" i="7" s="1"/>
  <c r="D78" i="7" s="1"/>
  <c r="D80" i="7" s="1"/>
  <c r="D82" i="7" s="1"/>
  <c r="D84" i="7" s="1"/>
  <c r="D86" i="7" s="1"/>
  <c r="D88" i="7" s="1"/>
  <c r="D90" i="7" s="1"/>
  <c r="D92" i="7" s="1"/>
  <c r="D94" i="7" s="1"/>
  <c r="D96" i="7" s="1"/>
  <c r="D98" i="7" s="1"/>
  <c r="D100" i="7" s="1"/>
  <c r="D102" i="7" s="1"/>
  <c r="D104" i="7" s="1"/>
  <c r="D106" i="7" s="1"/>
  <c r="D108" i="7" s="1"/>
  <c r="D110" i="7" s="1"/>
  <c r="D112" i="7" s="1"/>
  <c r="D114" i="7" s="1"/>
  <c r="D116" i="7" s="1"/>
  <c r="B6" i="7"/>
  <c r="C123" i="7" s="1"/>
  <c r="S4" i="7"/>
  <c r="R4" i="7"/>
  <c r="G4" i="7"/>
  <c r="H4" i="7" s="1"/>
  <c r="T4" i="7" s="1"/>
  <c r="E4" i="7"/>
  <c r="E6" i="7" s="1"/>
  <c r="E8" i="7" s="1"/>
  <c r="E10" i="7" s="1"/>
  <c r="E12" i="7" s="1"/>
  <c r="E14" i="7" s="1"/>
  <c r="E16" i="7" s="1"/>
  <c r="E18" i="7" s="1"/>
  <c r="E20" i="7" s="1"/>
  <c r="E22" i="7" s="1"/>
  <c r="E24" i="7" s="1"/>
  <c r="E26" i="7" s="1"/>
  <c r="E28" i="7" s="1"/>
  <c r="E30" i="7" s="1"/>
  <c r="E32" i="7" s="1"/>
  <c r="E34" i="7" s="1"/>
  <c r="E36" i="7" s="1"/>
  <c r="E38" i="7" s="1"/>
  <c r="E40" i="7" s="1"/>
  <c r="E42" i="7" s="1"/>
  <c r="E44" i="7" s="1"/>
  <c r="E46" i="7" s="1"/>
  <c r="E48" i="7" s="1"/>
  <c r="E50" i="7" s="1"/>
  <c r="E52" i="7" s="1"/>
  <c r="E54" i="7" s="1"/>
  <c r="E56" i="7" s="1"/>
  <c r="E58" i="7" s="1"/>
  <c r="E60" i="7" s="1"/>
  <c r="E62" i="7" s="1"/>
  <c r="E64" i="7" s="1"/>
  <c r="E66" i="7" s="1"/>
  <c r="E68" i="7" s="1"/>
  <c r="E70" i="7" s="1"/>
  <c r="E72" i="7" s="1"/>
  <c r="E74" i="7" s="1"/>
  <c r="E76" i="7" s="1"/>
  <c r="E78" i="7" s="1"/>
  <c r="E80" i="7" s="1"/>
  <c r="E82" i="7" s="1"/>
  <c r="E84" i="7" s="1"/>
  <c r="E86" i="7" s="1"/>
  <c r="E88" i="7" s="1"/>
  <c r="E90" i="7" s="1"/>
  <c r="E92" i="7" s="1"/>
  <c r="E94" i="7" s="1"/>
  <c r="E96" i="7" s="1"/>
  <c r="E98" i="7" s="1"/>
  <c r="E100" i="7" s="1"/>
  <c r="E102" i="7" s="1"/>
  <c r="E104" i="7" s="1"/>
  <c r="E106" i="7" s="1"/>
  <c r="E108" i="7" s="1"/>
  <c r="E110" i="7" s="1"/>
  <c r="E112" i="7" s="1"/>
  <c r="E114" i="7" s="1"/>
  <c r="E116" i="7" s="1"/>
  <c r="C4" i="7"/>
  <c r="A124" i="6"/>
  <c r="B123" i="6"/>
  <c r="A123" i="6"/>
  <c r="F6" i="6"/>
  <c r="F8" i="6" s="1"/>
  <c r="D6" i="6"/>
  <c r="D8" i="6" s="1"/>
  <c r="D10" i="6" s="1"/>
  <c r="D12" i="6" s="1"/>
  <c r="D14" i="6" s="1"/>
  <c r="D16" i="6" s="1"/>
  <c r="D18" i="6" s="1"/>
  <c r="D20" i="6" s="1"/>
  <c r="D22" i="6" s="1"/>
  <c r="D24" i="6" s="1"/>
  <c r="D26" i="6" s="1"/>
  <c r="D28" i="6" s="1"/>
  <c r="D30" i="6" s="1"/>
  <c r="D32" i="6" s="1"/>
  <c r="D34" i="6" s="1"/>
  <c r="D36" i="6" s="1"/>
  <c r="D38" i="6" s="1"/>
  <c r="D40" i="6" s="1"/>
  <c r="D42" i="6" s="1"/>
  <c r="D44" i="6" s="1"/>
  <c r="D46" i="6" s="1"/>
  <c r="D48" i="6" s="1"/>
  <c r="D50" i="6" s="1"/>
  <c r="D52" i="6" s="1"/>
  <c r="D54" i="6" s="1"/>
  <c r="D56" i="6" s="1"/>
  <c r="D58" i="6" s="1"/>
  <c r="D60" i="6" s="1"/>
  <c r="D62" i="6" s="1"/>
  <c r="D64" i="6" s="1"/>
  <c r="D66" i="6" s="1"/>
  <c r="D68" i="6" s="1"/>
  <c r="D70" i="6" s="1"/>
  <c r="D72" i="6" s="1"/>
  <c r="D74" i="6" s="1"/>
  <c r="D76" i="6" s="1"/>
  <c r="D78" i="6" s="1"/>
  <c r="D80" i="6" s="1"/>
  <c r="D82" i="6" s="1"/>
  <c r="D84" i="6" s="1"/>
  <c r="D86" i="6" s="1"/>
  <c r="D88" i="6" s="1"/>
  <c r="D90" i="6" s="1"/>
  <c r="D92" i="6" s="1"/>
  <c r="D94" i="6" s="1"/>
  <c r="D96" i="6" s="1"/>
  <c r="D98" i="6" s="1"/>
  <c r="D100" i="6" s="1"/>
  <c r="D102" i="6" s="1"/>
  <c r="D104" i="6" s="1"/>
  <c r="D106" i="6" s="1"/>
  <c r="D108" i="6" s="1"/>
  <c r="D110" i="6" s="1"/>
  <c r="D112" i="6" s="1"/>
  <c r="D114" i="6" s="1"/>
  <c r="D116" i="6" s="1"/>
  <c r="B6" i="6"/>
  <c r="C123" i="6" s="1"/>
  <c r="S4" i="6"/>
  <c r="R4" i="6"/>
  <c r="G4" i="6"/>
  <c r="H4" i="6" s="1"/>
  <c r="O4" i="6" s="1"/>
  <c r="E4" i="6"/>
  <c r="C4" i="6"/>
  <c r="C6" i="6" s="1"/>
  <c r="C8" i="6" s="1"/>
  <c r="C10" i="6" s="1"/>
  <c r="C12" i="6" s="1"/>
  <c r="C14" i="6" s="1"/>
  <c r="C16" i="6" s="1"/>
  <c r="C18" i="6" s="1"/>
  <c r="C20" i="6" s="1"/>
  <c r="C22" i="6" s="1"/>
  <c r="C24" i="6" s="1"/>
  <c r="C26" i="6" s="1"/>
  <c r="C28" i="6" s="1"/>
  <c r="C30" i="6" s="1"/>
  <c r="C32" i="6" s="1"/>
  <c r="C34" i="6" s="1"/>
  <c r="C36" i="6" s="1"/>
  <c r="C38" i="6" s="1"/>
  <c r="C40" i="6" s="1"/>
  <c r="C42" i="6" s="1"/>
  <c r="C44" i="6" s="1"/>
  <c r="C46" i="6" s="1"/>
  <c r="C48" i="6" s="1"/>
  <c r="C50" i="6" s="1"/>
  <c r="C52" i="6" s="1"/>
  <c r="C54" i="6" s="1"/>
  <c r="C56" i="6" s="1"/>
  <c r="C58" i="6" s="1"/>
  <c r="C60" i="6" s="1"/>
  <c r="C62" i="6" s="1"/>
  <c r="C64" i="6" s="1"/>
  <c r="C66" i="6" s="1"/>
  <c r="C68" i="6" s="1"/>
  <c r="C70" i="6" s="1"/>
  <c r="C72" i="6" s="1"/>
  <c r="C74" i="6" s="1"/>
  <c r="C76" i="6" s="1"/>
  <c r="C78" i="6" s="1"/>
  <c r="C80" i="6" s="1"/>
  <c r="C82" i="6" s="1"/>
  <c r="C84" i="6" s="1"/>
  <c r="C86" i="6" s="1"/>
  <c r="C88" i="6" s="1"/>
  <c r="C90" i="6" s="1"/>
  <c r="C92" i="6" s="1"/>
  <c r="C94" i="6" s="1"/>
  <c r="C96" i="6" s="1"/>
  <c r="C98" i="6" s="1"/>
  <c r="C100" i="6" s="1"/>
  <c r="C102" i="6" s="1"/>
  <c r="C104" i="6" s="1"/>
  <c r="C106" i="6" s="1"/>
  <c r="C108" i="6" s="1"/>
  <c r="C110" i="6" s="1"/>
  <c r="C112" i="6" s="1"/>
  <c r="C114" i="6" s="1"/>
  <c r="C116" i="6" s="1"/>
  <c r="F6" i="2"/>
  <c r="F8" i="2" s="1"/>
  <c r="G8" i="2" s="1"/>
  <c r="A124" i="2"/>
  <c r="A123" i="2"/>
  <c r="B123" i="2"/>
  <c r="E4" i="2"/>
  <c r="E6" i="2" s="1"/>
  <c r="E8" i="2" s="1"/>
  <c r="D6" i="2"/>
  <c r="D8" i="2" s="1"/>
  <c r="D10" i="2" s="1"/>
  <c r="D12" i="2" s="1"/>
  <c r="D14" i="2" s="1"/>
  <c r="D16" i="2" s="1"/>
  <c r="D18" i="2" s="1"/>
  <c r="D20" i="2" s="1"/>
  <c r="D22" i="2" s="1"/>
  <c r="D24" i="2" s="1"/>
  <c r="D26" i="2" s="1"/>
  <c r="D28" i="2" s="1"/>
  <c r="D30" i="2" s="1"/>
  <c r="D32" i="2" s="1"/>
  <c r="D34" i="2" s="1"/>
  <c r="D36" i="2" s="1"/>
  <c r="D38" i="2" s="1"/>
  <c r="D40" i="2" s="1"/>
  <c r="D42" i="2" s="1"/>
  <c r="D44" i="2" s="1"/>
  <c r="D46" i="2" s="1"/>
  <c r="D48" i="2" s="1"/>
  <c r="D50" i="2" s="1"/>
  <c r="D52" i="2" s="1"/>
  <c r="D54" i="2" s="1"/>
  <c r="D56" i="2" s="1"/>
  <c r="D58" i="2" s="1"/>
  <c r="D60" i="2" s="1"/>
  <c r="D62" i="2" s="1"/>
  <c r="D64" i="2" s="1"/>
  <c r="D66" i="2" s="1"/>
  <c r="D68" i="2" s="1"/>
  <c r="D70" i="2" s="1"/>
  <c r="D72" i="2" s="1"/>
  <c r="D74" i="2" s="1"/>
  <c r="D76" i="2" s="1"/>
  <c r="D78" i="2" s="1"/>
  <c r="D80" i="2" s="1"/>
  <c r="D82" i="2" s="1"/>
  <c r="D84" i="2" s="1"/>
  <c r="D86" i="2" s="1"/>
  <c r="D88" i="2" s="1"/>
  <c r="D90" i="2" s="1"/>
  <c r="D92" i="2" s="1"/>
  <c r="D94" i="2" s="1"/>
  <c r="D96" i="2" s="1"/>
  <c r="D98" i="2" s="1"/>
  <c r="D100" i="2" s="1"/>
  <c r="D102" i="2" s="1"/>
  <c r="D104" i="2" s="1"/>
  <c r="D106" i="2" s="1"/>
  <c r="D108" i="2" s="1"/>
  <c r="D110" i="2" s="1"/>
  <c r="D112" i="2" s="1"/>
  <c r="D114" i="2" s="1"/>
  <c r="D116" i="2" s="1"/>
  <c r="C4" i="2"/>
  <c r="C6" i="2" s="1"/>
  <c r="C8" i="2" s="1"/>
  <c r="C10" i="2" s="1"/>
  <c r="C12" i="2" s="1"/>
  <c r="C14" i="2" s="1"/>
  <c r="C16" i="2" s="1"/>
  <c r="C18" i="2" s="1"/>
  <c r="C20" i="2" s="1"/>
  <c r="C22" i="2" s="1"/>
  <c r="C24" i="2" s="1"/>
  <c r="C26" i="2" s="1"/>
  <c r="C28" i="2" s="1"/>
  <c r="C30" i="2" s="1"/>
  <c r="C32" i="2" s="1"/>
  <c r="C34" i="2" s="1"/>
  <c r="C36" i="2" s="1"/>
  <c r="C38" i="2" s="1"/>
  <c r="C40" i="2" s="1"/>
  <c r="C42" i="2" s="1"/>
  <c r="C44" i="2" s="1"/>
  <c r="C46" i="2" s="1"/>
  <c r="C48" i="2" s="1"/>
  <c r="C50" i="2" s="1"/>
  <c r="C52" i="2" s="1"/>
  <c r="C54" i="2" s="1"/>
  <c r="C56" i="2" s="1"/>
  <c r="C58" i="2" s="1"/>
  <c r="C60" i="2" s="1"/>
  <c r="C62" i="2" s="1"/>
  <c r="C64" i="2" s="1"/>
  <c r="C66" i="2" s="1"/>
  <c r="C68" i="2" s="1"/>
  <c r="C70" i="2" s="1"/>
  <c r="C72" i="2" s="1"/>
  <c r="C74" i="2" s="1"/>
  <c r="C76" i="2" s="1"/>
  <c r="C78" i="2" s="1"/>
  <c r="C80" i="2" s="1"/>
  <c r="C82" i="2" s="1"/>
  <c r="C84" i="2" s="1"/>
  <c r="C86" i="2" s="1"/>
  <c r="C88" i="2" s="1"/>
  <c r="C90" i="2" s="1"/>
  <c r="C92" i="2" s="1"/>
  <c r="C94" i="2" s="1"/>
  <c r="C96" i="2" s="1"/>
  <c r="C98" i="2" s="1"/>
  <c r="C100" i="2" s="1"/>
  <c r="C102" i="2" s="1"/>
  <c r="C104" i="2" s="1"/>
  <c r="C106" i="2" s="1"/>
  <c r="C108" i="2" s="1"/>
  <c r="C110" i="2" s="1"/>
  <c r="C112" i="2" s="1"/>
  <c r="C114" i="2" s="1"/>
  <c r="C116" i="2" s="1"/>
  <c r="B6" i="2"/>
  <c r="S6" i="2" s="1"/>
  <c r="S4" i="2"/>
  <c r="R4" i="2"/>
  <c r="G4" i="2"/>
  <c r="H4" i="2" s="1"/>
  <c r="B5" i="7" l="1"/>
  <c r="B5" i="8"/>
  <c r="O4" i="8"/>
  <c r="J4" i="8"/>
  <c r="I4" i="8"/>
  <c r="Q4" i="8"/>
  <c r="K4" i="8"/>
  <c r="T4" i="8"/>
  <c r="F8" i="8"/>
  <c r="G6" i="8"/>
  <c r="H6" i="8" s="1"/>
  <c r="R115" i="8"/>
  <c r="S113" i="8"/>
  <c r="R107" i="8"/>
  <c r="R113" i="8"/>
  <c r="S111" i="8"/>
  <c r="S117" i="8"/>
  <c r="R111" i="8"/>
  <c r="S109" i="8"/>
  <c r="R117" i="8"/>
  <c r="S107" i="8"/>
  <c r="R103" i="8"/>
  <c r="S101" i="8"/>
  <c r="R95" i="8"/>
  <c r="S93" i="8"/>
  <c r="S115" i="8"/>
  <c r="R101" i="8"/>
  <c r="S99" i="8"/>
  <c r="R109" i="8"/>
  <c r="S105" i="8"/>
  <c r="R99" i="8"/>
  <c r="S97" i="8"/>
  <c r="S91" i="8"/>
  <c r="S89" i="8"/>
  <c r="S87" i="8"/>
  <c r="R81" i="8"/>
  <c r="S79" i="8"/>
  <c r="R105" i="8"/>
  <c r="R91" i="8"/>
  <c r="R89" i="8"/>
  <c r="R87" i="8"/>
  <c r="S85" i="8"/>
  <c r="R79" i="8"/>
  <c r="S103" i="8"/>
  <c r="R97" i="8"/>
  <c r="R93" i="8"/>
  <c r="R85" i="8"/>
  <c r="S83" i="8"/>
  <c r="R77" i="8"/>
  <c r="R73" i="8"/>
  <c r="S71" i="8"/>
  <c r="R65" i="8"/>
  <c r="S63" i="8"/>
  <c r="R57" i="8"/>
  <c r="S55" i="8"/>
  <c r="R49" i="8"/>
  <c r="S47" i="8"/>
  <c r="S95" i="8"/>
  <c r="R83" i="8"/>
  <c r="R71" i="8"/>
  <c r="S69" i="8"/>
  <c r="R63" i="8"/>
  <c r="S61" i="8"/>
  <c r="R55" i="8"/>
  <c r="S53" i="8"/>
  <c r="S81" i="8"/>
  <c r="S77" i="8"/>
  <c r="S75" i="8"/>
  <c r="R69" i="8"/>
  <c r="S67" i="8"/>
  <c r="R61" i="8"/>
  <c r="S59" i="8"/>
  <c r="R53" i="8"/>
  <c r="S51" i="8"/>
  <c r="R45" i="8"/>
  <c r="R75" i="8"/>
  <c r="S65" i="8"/>
  <c r="R59" i="8"/>
  <c r="S45" i="8"/>
  <c r="R41" i="8"/>
  <c r="S39" i="8"/>
  <c r="R33" i="8"/>
  <c r="S31" i="8"/>
  <c r="R25" i="8"/>
  <c r="S23" i="8"/>
  <c r="S57" i="8"/>
  <c r="R51" i="8"/>
  <c r="R39" i="8"/>
  <c r="S37" i="8"/>
  <c r="R31" i="8"/>
  <c r="S29" i="8"/>
  <c r="R23" i="8"/>
  <c r="S49" i="8"/>
  <c r="R47" i="8"/>
  <c r="S43" i="8"/>
  <c r="R37" i="8"/>
  <c r="S35" i="8"/>
  <c r="R29" i="8"/>
  <c r="S27" i="8"/>
  <c r="R21" i="8"/>
  <c r="S19" i="8"/>
  <c r="S73" i="8"/>
  <c r="S41" i="8"/>
  <c r="R35" i="8"/>
  <c r="S17" i="8"/>
  <c r="R11" i="8"/>
  <c r="S9" i="8"/>
  <c r="S33" i="8"/>
  <c r="R27" i="8"/>
  <c r="R17" i="8"/>
  <c r="S15" i="8"/>
  <c r="R9" i="8"/>
  <c r="S7" i="8"/>
  <c r="R67" i="8"/>
  <c r="R43" i="8"/>
  <c r="S21" i="8"/>
  <c r="R13" i="8"/>
  <c r="S11" i="8"/>
  <c r="S25" i="8"/>
  <c r="R19" i="8"/>
  <c r="R15" i="8"/>
  <c r="S13" i="8"/>
  <c r="R7" i="8"/>
  <c r="S5" i="8"/>
  <c r="P4" i="8"/>
  <c r="C123" i="8"/>
  <c r="R6" i="8"/>
  <c r="B8" i="8"/>
  <c r="S6" i="8"/>
  <c r="A1" i="8"/>
  <c r="C6" i="8"/>
  <c r="C8" i="8" s="1"/>
  <c r="C10" i="8" s="1"/>
  <c r="C12" i="8" s="1"/>
  <c r="C14" i="8" s="1"/>
  <c r="C16" i="8" s="1"/>
  <c r="C18" i="8" s="1"/>
  <c r="C20" i="8" s="1"/>
  <c r="C22" i="8" s="1"/>
  <c r="C24" i="8" s="1"/>
  <c r="C26" i="8" s="1"/>
  <c r="C28" i="8" s="1"/>
  <c r="C30" i="8" s="1"/>
  <c r="C32" i="8" s="1"/>
  <c r="C34" i="8" s="1"/>
  <c r="C36" i="8" s="1"/>
  <c r="C38" i="8" s="1"/>
  <c r="C40" i="8" s="1"/>
  <c r="C42" i="8" s="1"/>
  <c r="C44" i="8" s="1"/>
  <c r="C46" i="8" s="1"/>
  <c r="C48" i="8" s="1"/>
  <c r="C50" i="8" s="1"/>
  <c r="C52" i="8" s="1"/>
  <c r="C54" i="8" s="1"/>
  <c r="C56" i="8" s="1"/>
  <c r="C58" i="8" s="1"/>
  <c r="C60" i="8" s="1"/>
  <c r="C62" i="8" s="1"/>
  <c r="C64" i="8" s="1"/>
  <c r="C66" i="8" s="1"/>
  <c r="C68" i="8" s="1"/>
  <c r="C70" i="8" s="1"/>
  <c r="C72" i="8" s="1"/>
  <c r="C74" i="8" s="1"/>
  <c r="C76" i="8" s="1"/>
  <c r="C78" i="8" s="1"/>
  <c r="C80" i="8" s="1"/>
  <c r="C82" i="8" s="1"/>
  <c r="C84" i="8" s="1"/>
  <c r="C86" i="8" s="1"/>
  <c r="C88" i="8" s="1"/>
  <c r="C90" i="8" s="1"/>
  <c r="C92" i="8" s="1"/>
  <c r="C94" i="8" s="1"/>
  <c r="C96" i="8" s="1"/>
  <c r="C98" i="8" s="1"/>
  <c r="C100" i="8" s="1"/>
  <c r="C102" i="8" s="1"/>
  <c r="C104" i="8" s="1"/>
  <c r="C106" i="8" s="1"/>
  <c r="C108" i="8" s="1"/>
  <c r="C110" i="8" s="1"/>
  <c r="C112" i="8" s="1"/>
  <c r="C114" i="8" s="1"/>
  <c r="C116" i="8" s="1"/>
  <c r="F8" i="7"/>
  <c r="F10" i="7" s="1"/>
  <c r="G10" i="7" s="1"/>
  <c r="H6" i="7"/>
  <c r="I6" i="7" s="1"/>
  <c r="A1" i="7"/>
  <c r="C6" i="7"/>
  <c r="C8" i="7" s="1"/>
  <c r="C10" i="7" s="1"/>
  <c r="C12" i="7" s="1"/>
  <c r="C14" i="7" s="1"/>
  <c r="C16" i="7" s="1"/>
  <c r="C18" i="7" s="1"/>
  <c r="C20" i="7" s="1"/>
  <c r="C22" i="7" s="1"/>
  <c r="C24" i="7" s="1"/>
  <c r="C26" i="7" s="1"/>
  <c r="C28" i="7" s="1"/>
  <c r="C30" i="7" s="1"/>
  <c r="C32" i="7" s="1"/>
  <c r="C34" i="7" s="1"/>
  <c r="C36" i="7" s="1"/>
  <c r="C38" i="7" s="1"/>
  <c r="C40" i="7" s="1"/>
  <c r="C42" i="7" s="1"/>
  <c r="C44" i="7" s="1"/>
  <c r="C46" i="7" s="1"/>
  <c r="C48" i="7" s="1"/>
  <c r="C50" i="7" s="1"/>
  <c r="C52" i="7" s="1"/>
  <c r="C54" i="7" s="1"/>
  <c r="C56" i="7" s="1"/>
  <c r="C58" i="7" s="1"/>
  <c r="C60" i="7" s="1"/>
  <c r="C62" i="7" s="1"/>
  <c r="C64" i="7" s="1"/>
  <c r="C66" i="7" s="1"/>
  <c r="C68" i="7" s="1"/>
  <c r="C70" i="7" s="1"/>
  <c r="C72" i="7" s="1"/>
  <c r="C74" i="7" s="1"/>
  <c r="C76" i="7" s="1"/>
  <c r="C78" i="7" s="1"/>
  <c r="C80" i="7" s="1"/>
  <c r="C82" i="7" s="1"/>
  <c r="C84" i="7" s="1"/>
  <c r="C86" i="7" s="1"/>
  <c r="C88" i="7" s="1"/>
  <c r="C90" i="7" s="1"/>
  <c r="C92" i="7" s="1"/>
  <c r="C94" i="7" s="1"/>
  <c r="C96" i="7" s="1"/>
  <c r="C98" i="7" s="1"/>
  <c r="C100" i="7" s="1"/>
  <c r="C102" i="7" s="1"/>
  <c r="C104" i="7" s="1"/>
  <c r="C106" i="7" s="1"/>
  <c r="C108" i="7" s="1"/>
  <c r="C110" i="7" s="1"/>
  <c r="C112" i="7" s="1"/>
  <c r="C114" i="7" s="1"/>
  <c r="C116" i="7" s="1"/>
  <c r="B8" i="7"/>
  <c r="D123" i="7" s="1"/>
  <c r="R115" i="7"/>
  <c r="S113" i="7"/>
  <c r="R107" i="7"/>
  <c r="R113" i="7"/>
  <c r="S111" i="7"/>
  <c r="S117" i="7"/>
  <c r="R111" i="7"/>
  <c r="S109" i="7"/>
  <c r="R117" i="7"/>
  <c r="R105" i="7"/>
  <c r="S103" i="7"/>
  <c r="R97" i="7"/>
  <c r="S95" i="7"/>
  <c r="S115" i="7"/>
  <c r="S107" i="7"/>
  <c r="R103" i="7"/>
  <c r="S101" i="7"/>
  <c r="R95" i="7"/>
  <c r="S93" i="7"/>
  <c r="R101" i="7"/>
  <c r="S99" i="7"/>
  <c r="R109" i="7"/>
  <c r="S97" i="7"/>
  <c r="R89" i="7"/>
  <c r="S87" i="7"/>
  <c r="R81" i="7"/>
  <c r="R87" i="7"/>
  <c r="S85" i="7"/>
  <c r="R79" i="7"/>
  <c r="S91" i="7"/>
  <c r="R85" i="7"/>
  <c r="S83" i="7"/>
  <c r="R99" i="7"/>
  <c r="R91" i="7"/>
  <c r="S79" i="7"/>
  <c r="R77" i="7"/>
  <c r="S75" i="7"/>
  <c r="R69" i="7"/>
  <c r="S67" i="7"/>
  <c r="R61" i="7"/>
  <c r="S59" i="7"/>
  <c r="R53" i="7"/>
  <c r="S51" i="7"/>
  <c r="S105" i="7"/>
  <c r="S89" i="7"/>
  <c r="R83" i="7"/>
  <c r="R75" i="7"/>
  <c r="S73" i="7"/>
  <c r="R67" i="7"/>
  <c r="S65" i="7"/>
  <c r="R59" i="7"/>
  <c r="S57" i="7"/>
  <c r="R51" i="7"/>
  <c r="S49" i="7"/>
  <c r="S81" i="7"/>
  <c r="R73" i="7"/>
  <c r="S71" i="7"/>
  <c r="R65" i="7"/>
  <c r="S63" i="7"/>
  <c r="R57" i="7"/>
  <c r="S55" i="7"/>
  <c r="R49" i="7"/>
  <c r="R93" i="7"/>
  <c r="S69" i="7"/>
  <c r="R63" i="7"/>
  <c r="R45" i="7"/>
  <c r="S43" i="7"/>
  <c r="R37" i="7"/>
  <c r="S35" i="7"/>
  <c r="R29" i="7"/>
  <c r="S27" i="7"/>
  <c r="S61" i="7"/>
  <c r="R55" i="7"/>
  <c r="R43" i="7"/>
  <c r="S41" i="7"/>
  <c r="R35" i="7"/>
  <c r="S33" i="7"/>
  <c r="R27" i="7"/>
  <c r="S25" i="7"/>
  <c r="S53" i="7"/>
  <c r="S47" i="7"/>
  <c r="R41" i="7"/>
  <c r="S39" i="7"/>
  <c r="R33" i="7"/>
  <c r="S31" i="7"/>
  <c r="R25" i="7"/>
  <c r="S23" i="7"/>
  <c r="S45" i="7"/>
  <c r="R39" i="7"/>
  <c r="R21" i="7"/>
  <c r="S19" i="7"/>
  <c r="R13" i="7"/>
  <c r="S11" i="7"/>
  <c r="R5" i="7"/>
  <c r="H5" i="7"/>
  <c r="S37" i="7"/>
  <c r="R31" i="7"/>
  <c r="R19" i="7"/>
  <c r="S17" i="7"/>
  <c r="R11" i="7"/>
  <c r="S9" i="7"/>
  <c r="S77" i="7"/>
  <c r="R47" i="7"/>
  <c r="R15" i="7"/>
  <c r="S13" i="7"/>
  <c r="R7" i="7"/>
  <c r="S5" i="7"/>
  <c r="R71" i="7"/>
  <c r="S29" i="7"/>
  <c r="R23" i="7"/>
  <c r="R17" i="7"/>
  <c r="S15" i="7"/>
  <c r="R9" i="7"/>
  <c r="S7" i="7"/>
  <c r="S21" i="7"/>
  <c r="F12" i="7"/>
  <c r="K6" i="7"/>
  <c r="Q4" i="7"/>
  <c r="I4" i="7"/>
  <c r="J4" i="7"/>
  <c r="O4" i="7"/>
  <c r="R6" i="7"/>
  <c r="K4" i="7"/>
  <c r="P4" i="7"/>
  <c r="S6" i="7"/>
  <c r="J4" i="6"/>
  <c r="R6" i="6"/>
  <c r="E6" i="6"/>
  <c r="E8" i="6" s="1"/>
  <c r="E10" i="6" s="1"/>
  <c r="E12" i="6" s="1"/>
  <c r="E14" i="6" s="1"/>
  <c r="E16" i="6" s="1"/>
  <c r="E18" i="6" s="1"/>
  <c r="E20" i="6" s="1"/>
  <c r="E22" i="6" s="1"/>
  <c r="E24" i="6" s="1"/>
  <c r="E26" i="6" s="1"/>
  <c r="E28" i="6" s="1"/>
  <c r="E30" i="6" s="1"/>
  <c r="E32" i="6" s="1"/>
  <c r="E34" i="6" s="1"/>
  <c r="E36" i="6" s="1"/>
  <c r="E38" i="6" s="1"/>
  <c r="E40" i="6" s="1"/>
  <c r="E42" i="6" s="1"/>
  <c r="E44" i="6" s="1"/>
  <c r="E46" i="6" s="1"/>
  <c r="E48" i="6" s="1"/>
  <c r="E50" i="6" s="1"/>
  <c r="E52" i="6" s="1"/>
  <c r="E54" i="6" s="1"/>
  <c r="E56" i="6" s="1"/>
  <c r="E58" i="6" s="1"/>
  <c r="E60" i="6" s="1"/>
  <c r="E62" i="6" s="1"/>
  <c r="E64" i="6" s="1"/>
  <c r="E66" i="6" s="1"/>
  <c r="E68" i="6" s="1"/>
  <c r="E70" i="6" s="1"/>
  <c r="E72" i="6" s="1"/>
  <c r="E74" i="6" s="1"/>
  <c r="E76" i="6" s="1"/>
  <c r="E78" i="6" s="1"/>
  <c r="E80" i="6" s="1"/>
  <c r="E82" i="6" s="1"/>
  <c r="E84" i="6" s="1"/>
  <c r="E86" i="6" s="1"/>
  <c r="E88" i="6" s="1"/>
  <c r="E90" i="6" s="1"/>
  <c r="E92" i="6" s="1"/>
  <c r="E94" i="6" s="1"/>
  <c r="E96" i="6" s="1"/>
  <c r="E98" i="6" s="1"/>
  <c r="E100" i="6" s="1"/>
  <c r="E102" i="6" s="1"/>
  <c r="E104" i="6" s="1"/>
  <c r="E106" i="6" s="1"/>
  <c r="E108" i="6" s="1"/>
  <c r="E110" i="6" s="1"/>
  <c r="E112" i="6" s="1"/>
  <c r="E114" i="6" s="1"/>
  <c r="E116" i="6" s="1"/>
  <c r="B5" i="6"/>
  <c r="F10" i="6"/>
  <c r="G8" i="6"/>
  <c r="I4" i="6"/>
  <c r="Q4" i="6"/>
  <c r="T4" i="6"/>
  <c r="P4" i="6"/>
  <c r="K4" i="6"/>
  <c r="S6" i="6"/>
  <c r="A1" i="6"/>
  <c r="G6" i="6"/>
  <c r="H6" i="6" s="1"/>
  <c r="B8" i="6"/>
  <c r="O4" i="2"/>
  <c r="G6" i="2"/>
  <c r="H6" i="2" s="1"/>
  <c r="O6" i="2" s="1"/>
  <c r="F10" i="2"/>
  <c r="C123" i="2"/>
  <c r="B5" i="2"/>
  <c r="R57" i="2" s="1"/>
  <c r="A1" i="2"/>
  <c r="R6" i="2"/>
  <c r="E10" i="2"/>
  <c r="B7" i="2"/>
  <c r="T4" i="2"/>
  <c r="I4" i="2"/>
  <c r="Q4" i="2"/>
  <c r="J4" i="2"/>
  <c r="B8" i="2"/>
  <c r="M4" i="8" l="1"/>
  <c r="G8" i="7"/>
  <c r="R5" i="8"/>
  <c r="H5" i="8"/>
  <c r="D123" i="8"/>
  <c r="B10" i="8"/>
  <c r="B9" i="8"/>
  <c r="H9" i="8" s="1"/>
  <c r="S8" i="8"/>
  <c r="R8" i="8"/>
  <c r="N4" i="8"/>
  <c r="P6" i="7"/>
  <c r="I6" i="8"/>
  <c r="Q6" i="8"/>
  <c r="T6" i="8"/>
  <c r="P6" i="8"/>
  <c r="K6" i="8"/>
  <c r="O6" i="8"/>
  <c r="J6" i="8"/>
  <c r="F10" i="8"/>
  <c r="G8" i="8"/>
  <c r="H8" i="8" s="1"/>
  <c r="J6" i="7"/>
  <c r="M6" i="7" s="1"/>
  <c r="Q6" i="7"/>
  <c r="O6" i="7"/>
  <c r="V4" i="8"/>
  <c r="B7" i="8"/>
  <c r="H7" i="8" s="1"/>
  <c r="T6" i="7"/>
  <c r="B7" i="7"/>
  <c r="H7" i="7" s="1"/>
  <c r="L7" i="7" s="1"/>
  <c r="M4" i="7"/>
  <c r="B9" i="7"/>
  <c r="H9" i="7" s="1"/>
  <c r="L9" i="7" s="1"/>
  <c r="M9" i="7" s="1"/>
  <c r="N9" i="7" s="1"/>
  <c r="U9" i="7" s="1"/>
  <c r="R8" i="7"/>
  <c r="B10" i="7"/>
  <c r="B12" i="7" s="1"/>
  <c r="S8" i="7"/>
  <c r="H8" i="7"/>
  <c r="Q8" i="7" s="1"/>
  <c r="F14" i="7"/>
  <c r="G12" i="7"/>
  <c r="B7" i="6"/>
  <c r="H7" i="6" s="1"/>
  <c r="L7" i="6" s="1"/>
  <c r="M7" i="6" s="1"/>
  <c r="N7" i="6" s="1"/>
  <c r="U7" i="6" s="1"/>
  <c r="N4" i="7"/>
  <c r="T111" i="7"/>
  <c r="T117" i="7"/>
  <c r="T115" i="7"/>
  <c r="T107" i="7"/>
  <c r="T101" i="7"/>
  <c r="T99" i="7"/>
  <c r="T113" i="7"/>
  <c r="T109" i="7"/>
  <c r="T105" i="7"/>
  <c r="T97" i="7"/>
  <c r="T103" i="7"/>
  <c r="T85" i="7"/>
  <c r="T95" i="7"/>
  <c r="T91" i="7"/>
  <c r="T83" i="7"/>
  <c r="T93" i="7"/>
  <c r="T89" i="7"/>
  <c r="T81" i="7"/>
  <c r="T73" i="7"/>
  <c r="T65" i="7"/>
  <c r="T57" i="7"/>
  <c r="T71" i="7"/>
  <c r="T63" i="7"/>
  <c r="T55" i="7"/>
  <c r="T87" i="7"/>
  <c r="T77" i="7"/>
  <c r="T69" i="7"/>
  <c r="T61" i="7"/>
  <c r="T53" i="7"/>
  <c r="T75" i="7"/>
  <c r="T41" i="7"/>
  <c r="T33" i="7"/>
  <c r="T25" i="7"/>
  <c r="T67" i="7"/>
  <c r="T47" i="7"/>
  <c r="T39" i="7"/>
  <c r="T31" i="7"/>
  <c r="T23" i="7"/>
  <c r="T79" i="7"/>
  <c r="T59" i="7"/>
  <c r="T45" i="7"/>
  <c r="T37" i="7"/>
  <c r="T29" i="7"/>
  <c r="T21" i="7"/>
  <c r="T49" i="7"/>
  <c r="T17" i="7"/>
  <c r="T9" i="7"/>
  <c r="T51" i="7"/>
  <c r="T43" i="7"/>
  <c r="T15" i="7"/>
  <c r="T7" i="7"/>
  <c r="T19" i="7"/>
  <c r="L5" i="7"/>
  <c r="M5" i="7" s="1"/>
  <c r="N5" i="7" s="1"/>
  <c r="U5" i="7" s="1"/>
  <c r="T35" i="7"/>
  <c r="T13" i="7"/>
  <c r="T5" i="7"/>
  <c r="T27" i="7"/>
  <c r="T11" i="7"/>
  <c r="V4" i="7"/>
  <c r="M4" i="6"/>
  <c r="N4" i="6"/>
  <c r="D123" i="6"/>
  <c r="B10" i="6"/>
  <c r="B9" i="6"/>
  <c r="H9" i="6" s="1"/>
  <c r="S8" i="6"/>
  <c r="R8" i="6"/>
  <c r="H8" i="6"/>
  <c r="Q6" i="6"/>
  <c r="T6" i="6"/>
  <c r="P6" i="6"/>
  <c r="K6" i="6"/>
  <c r="O6" i="6"/>
  <c r="J6" i="6"/>
  <c r="I6" i="6"/>
  <c r="F12" i="6"/>
  <c r="G10" i="6"/>
  <c r="V4" i="6"/>
  <c r="R115" i="6"/>
  <c r="S113" i="6"/>
  <c r="R107" i="6"/>
  <c r="R113" i="6"/>
  <c r="S111" i="6"/>
  <c r="S117" i="6"/>
  <c r="R111" i="6"/>
  <c r="S109" i="6"/>
  <c r="R117" i="6"/>
  <c r="S107" i="6"/>
  <c r="R101" i="6"/>
  <c r="S99" i="6"/>
  <c r="S115" i="6"/>
  <c r="R109" i="6"/>
  <c r="S105" i="6"/>
  <c r="R99" i="6"/>
  <c r="S97" i="6"/>
  <c r="R105" i="6"/>
  <c r="S103" i="6"/>
  <c r="R97" i="6"/>
  <c r="S95" i="6"/>
  <c r="S101" i="6"/>
  <c r="R95" i="6"/>
  <c r="R91" i="6"/>
  <c r="S89" i="6"/>
  <c r="R83" i="6"/>
  <c r="S81" i="6"/>
  <c r="S93" i="6"/>
  <c r="R89" i="6"/>
  <c r="S87" i="6"/>
  <c r="R81" i="6"/>
  <c r="S79" i="6"/>
  <c r="R93" i="6"/>
  <c r="R87" i="6"/>
  <c r="S85" i="6"/>
  <c r="S91" i="6"/>
  <c r="R85" i="6"/>
  <c r="S77" i="6"/>
  <c r="R71" i="6"/>
  <c r="S69" i="6"/>
  <c r="R63" i="6"/>
  <c r="S61" i="6"/>
  <c r="R55" i="6"/>
  <c r="S53" i="6"/>
  <c r="S83" i="6"/>
  <c r="R79" i="6"/>
  <c r="R77" i="6"/>
  <c r="S75" i="6"/>
  <c r="R69" i="6"/>
  <c r="S67" i="6"/>
  <c r="R61" i="6"/>
  <c r="S59" i="6"/>
  <c r="R53" i="6"/>
  <c r="S51" i="6"/>
  <c r="R75" i="6"/>
  <c r="S73" i="6"/>
  <c r="R67" i="6"/>
  <c r="S65" i="6"/>
  <c r="R59" i="6"/>
  <c r="S57" i="6"/>
  <c r="R51" i="6"/>
  <c r="S49" i="6"/>
  <c r="R103" i="6"/>
  <c r="S55" i="6"/>
  <c r="R49" i="6"/>
  <c r="R47" i="6"/>
  <c r="S45" i="6"/>
  <c r="R39" i="6"/>
  <c r="S37" i="6"/>
  <c r="R31" i="6"/>
  <c r="S29" i="6"/>
  <c r="R23" i="6"/>
  <c r="S21" i="6"/>
  <c r="R73" i="6"/>
  <c r="R45" i="6"/>
  <c r="S43" i="6"/>
  <c r="R37" i="6"/>
  <c r="S35" i="6"/>
  <c r="R29" i="6"/>
  <c r="S27" i="6"/>
  <c r="R21" i="6"/>
  <c r="S71" i="6"/>
  <c r="R65" i="6"/>
  <c r="R43" i="6"/>
  <c r="S41" i="6"/>
  <c r="R35" i="6"/>
  <c r="S33" i="6"/>
  <c r="R27" i="6"/>
  <c r="S25" i="6"/>
  <c r="R41" i="6"/>
  <c r="R17" i="6"/>
  <c r="S15" i="6"/>
  <c r="R9" i="6"/>
  <c r="S7" i="6"/>
  <c r="R57" i="6"/>
  <c r="S47" i="6"/>
  <c r="S39" i="6"/>
  <c r="R33" i="6"/>
  <c r="R15" i="6"/>
  <c r="S13" i="6"/>
  <c r="R7" i="6"/>
  <c r="S5" i="6"/>
  <c r="S23" i="6"/>
  <c r="R19" i="6"/>
  <c r="R11" i="6"/>
  <c r="S9" i="6"/>
  <c r="S63" i="6"/>
  <c r="S31" i="6"/>
  <c r="R25" i="6"/>
  <c r="S19" i="6"/>
  <c r="R13" i="6"/>
  <c r="S11" i="6"/>
  <c r="R5" i="6"/>
  <c r="H5" i="6"/>
  <c r="S17" i="6"/>
  <c r="R35" i="2"/>
  <c r="D123" i="2"/>
  <c r="H8" i="2"/>
  <c r="H7" i="2"/>
  <c r="L7" i="2" s="1"/>
  <c r="M7" i="2" s="1"/>
  <c r="N7" i="2" s="1"/>
  <c r="U7" i="2" s="1"/>
  <c r="K4" i="2"/>
  <c r="N4" i="2" s="1"/>
  <c r="P4" i="2"/>
  <c r="S115" i="2"/>
  <c r="S107" i="2"/>
  <c r="R23" i="2"/>
  <c r="R43" i="2"/>
  <c r="S53" i="2"/>
  <c r="S85" i="2"/>
  <c r="R111" i="2"/>
  <c r="R13" i="2"/>
  <c r="S39" i="2"/>
  <c r="S83" i="2"/>
  <c r="R103" i="2"/>
  <c r="S37" i="2"/>
  <c r="S101" i="2"/>
  <c r="R53" i="2"/>
  <c r="R25" i="2"/>
  <c r="R101" i="2"/>
  <c r="S55" i="2"/>
  <c r="S29" i="2"/>
  <c r="S91" i="2"/>
  <c r="R51" i="2"/>
  <c r="S17" i="2"/>
  <c r="R79" i="2"/>
  <c r="F12" i="2"/>
  <c r="G10" i="2"/>
  <c r="S45" i="2"/>
  <c r="S117" i="2"/>
  <c r="S99" i="2"/>
  <c r="S75" i="2"/>
  <c r="R37" i="2"/>
  <c r="S13" i="2"/>
  <c r="R89" i="2"/>
  <c r="R81" i="2"/>
  <c r="S47" i="2"/>
  <c r="S31" i="2"/>
  <c r="S109" i="2"/>
  <c r="S93" i="2"/>
  <c r="S77" i="2"/>
  <c r="R45" i="2"/>
  <c r="R27" i="2"/>
  <c r="R113" i="2"/>
  <c r="R93" i="2"/>
  <c r="S69" i="2"/>
  <c r="R69" i="2"/>
  <c r="S51" i="2"/>
  <c r="S43" i="2"/>
  <c r="S35" i="2"/>
  <c r="S27" i="2"/>
  <c r="S113" i="2"/>
  <c r="S105" i="2"/>
  <c r="S97" i="2"/>
  <c r="S89" i="2"/>
  <c r="S81" i="2"/>
  <c r="S73" i="2"/>
  <c r="R49" i="2"/>
  <c r="R41" i="2"/>
  <c r="R33" i="2"/>
  <c r="S21" i="2"/>
  <c r="S11" i="2"/>
  <c r="R109" i="2"/>
  <c r="R97" i="2"/>
  <c r="R87" i="2"/>
  <c r="R77" i="2"/>
  <c r="S65" i="2"/>
  <c r="R21" i="2"/>
  <c r="R11" i="2"/>
  <c r="R67" i="2"/>
  <c r="S49" i="2"/>
  <c r="S41" i="2"/>
  <c r="S33" i="2"/>
  <c r="S25" i="2"/>
  <c r="S111" i="2"/>
  <c r="S103" i="2"/>
  <c r="S95" i="2"/>
  <c r="S87" i="2"/>
  <c r="S79" i="2"/>
  <c r="R55" i="2"/>
  <c r="R47" i="2"/>
  <c r="R39" i="2"/>
  <c r="R29" i="2"/>
  <c r="S19" i="2"/>
  <c r="R117" i="2"/>
  <c r="R105" i="2"/>
  <c r="R95" i="2"/>
  <c r="R85" i="2"/>
  <c r="R73" i="2"/>
  <c r="S63" i="2"/>
  <c r="R19" i="2"/>
  <c r="S71" i="2"/>
  <c r="S61" i="2"/>
  <c r="R15" i="2"/>
  <c r="R71" i="2"/>
  <c r="R31" i="2"/>
  <c r="S23" i="2"/>
  <c r="S15" i="2"/>
  <c r="R115" i="2"/>
  <c r="R107" i="2"/>
  <c r="R99" i="2"/>
  <c r="R91" i="2"/>
  <c r="R83" i="2"/>
  <c r="R75" i="2"/>
  <c r="S67" i="2"/>
  <c r="S59" i="2"/>
  <c r="R17" i="2"/>
  <c r="R65" i="2"/>
  <c r="R63" i="2"/>
  <c r="R61" i="2"/>
  <c r="R59" i="2"/>
  <c r="S57" i="2"/>
  <c r="J8" i="2"/>
  <c r="B10" i="2"/>
  <c r="E123" i="2" s="1"/>
  <c r="B9" i="2"/>
  <c r="E12" i="2"/>
  <c r="Q6" i="2"/>
  <c r="K6" i="2"/>
  <c r="I6" i="2"/>
  <c r="P6" i="2"/>
  <c r="T6" i="2"/>
  <c r="S8" i="2"/>
  <c r="R9" i="2"/>
  <c r="S7" i="2"/>
  <c r="R7" i="2"/>
  <c r="S9" i="2"/>
  <c r="J6" i="2"/>
  <c r="R8" i="2"/>
  <c r="H5" i="2"/>
  <c r="R5" i="2"/>
  <c r="S5" i="2"/>
  <c r="T115" i="8" l="1"/>
  <c r="T109" i="8"/>
  <c r="T103" i="8"/>
  <c r="T93" i="8"/>
  <c r="T61" i="8"/>
  <c r="T75" i="8"/>
  <c r="T101" i="8"/>
  <c r="T57" i="8"/>
  <c r="T29" i="8"/>
  <c r="T43" i="8"/>
  <c r="T55" i="8"/>
  <c r="T15" i="8"/>
  <c r="T13" i="8"/>
  <c r="T31" i="8"/>
  <c r="T69" i="8"/>
  <c r="T65" i="8"/>
  <c r="T79" i="8"/>
  <c r="T17" i="8"/>
  <c r="T107" i="8"/>
  <c r="T105" i="8"/>
  <c r="T95" i="8"/>
  <c r="T83" i="8"/>
  <c r="T53" i="8"/>
  <c r="T67" i="8"/>
  <c r="T87" i="8"/>
  <c r="T49" i="8"/>
  <c r="T21" i="8"/>
  <c r="T35" i="8"/>
  <c r="T41" i="8"/>
  <c r="T7" i="8"/>
  <c r="T5" i="8"/>
  <c r="T11" i="8"/>
  <c r="T117" i="8"/>
  <c r="T113" i="8"/>
  <c r="T77" i="8"/>
  <c r="T89" i="8"/>
  <c r="T37" i="8"/>
  <c r="T25" i="8"/>
  <c r="T9" i="8"/>
  <c r="T111" i="8"/>
  <c r="T99" i="8"/>
  <c r="T97" i="8"/>
  <c r="T85" i="8"/>
  <c r="T81" i="8"/>
  <c r="T45" i="8"/>
  <c r="T59" i="8"/>
  <c r="T73" i="8"/>
  <c r="T71" i="8"/>
  <c r="T63" i="8"/>
  <c r="T27" i="8"/>
  <c r="T33" i="8"/>
  <c r="T39" i="8"/>
  <c r="T23" i="8"/>
  <c r="L5" i="8"/>
  <c r="M5" i="8" s="1"/>
  <c r="N5" i="8" s="1"/>
  <c r="U5" i="8" s="1"/>
  <c r="T91" i="8"/>
  <c r="T51" i="8"/>
  <c r="T47" i="8"/>
  <c r="T19" i="8"/>
  <c r="M6" i="8"/>
  <c r="U4" i="8"/>
  <c r="Y4" i="8" s="1"/>
  <c r="N6" i="7"/>
  <c r="V6" i="7" s="1"/>
  <c r="N6" i="8"/>
  <c r="U6" i="8" s="1"/>
  <c r="Q8" i="8"/>
  <c r="T8" i="8"/>
  <c r="P8" i="8"/>
  <c r="K8" i="8"/>
  <c r="O8" i="8"/>
  <c r="J8" i="8"/>
  <c r="I8" i="8"/>
  <c r="L9" i="8"/>
  <c r="M9" i="8" s="1"/>
  <c r="N9" i="8" s="1"/>
  <c r="U9" i="8" s="1"/>
  <c r="H10" i="7"/>
  <c r="P10" i="7" s="1"/>
  <c r="F12" i="8"/>
  <c r="G10" i="8"/>
  <c r="H10" i="8" s="1"/>
  <c r="E123" i="8"/>
  <c r="B12" i="8"/>
  <c r="B11" i="8"/>
  <c r="H11" i="8" s="1"/>
  <c r="S10" i="8"/>
  <c r="R10" i="8"/>
  <c r="E123" i="7"/>
  <c r="L7" i="8"/>
  <c r="V5" i="8"/>
  <c r="W5" i="8" s="1"/>
  <c r="V6" i="8"/>
  <c r="U4" i="7"/>
  <c r="U6" i="7"/>
  <c r="Y6" i="7" s="1"/>
  <c r="R10" i="7"/>
  <c r="T8" i="7"/>
  <c r="O8" i="7"/>
  <c r="J8" i="7"/>
  <c r="I8" i="7"/>
  <c r="P8" i="7"/>
  <c r="S10" i="7"/>
  <c r="B11" i="7"/>
  <c r="H11" i="7" s="1"/>
  <c r="L11" i="7" s="1"/>
  <c r="K8" i="7"/>
  <c r="U4" i="6"/>
  <c r="W4" i="6" s="1"/>
  <c r="X4" i="6" s="1"/>
  <c r="V9" i="7"/>
  <c r="M7" i="7"/>
  <c r="N7" i="7" s="1"/>
  <c r="U7" i="7" s="1"/>
  <c r="H12" i="7"/>
  <c r="W9" i="7"/>
  <c r="F123" i="7"/>
  <c r="B14" i="7"/>
  <c r="B13" i="7"/>
  <c r="H13" i="7" s="1"/>
  <c r="S12" i="7"/>
  <c r="R12" i="7"/>
  <c r="Y4" i="7"/>
  <c r="V5" i="7"/>
  <c r="W5" i="7" s="1"/>
  <c r="F16" i="7"/>
  <c r="G14" i="7"/>
  <c r="T10" i="7"/>
  <c r="J10" i="7"/>
  <c r="W4" i="7"/>
  <c r="X4" i="7" s="1"/>
  <c r="M6" i="6"/>
  <c r="H10" i="6"/>
  <c r="T10" i="6" s="1"/>
  <c r="L9" i="6"/>
  <c r="M9" i="6" s="1"/>
  <c r="N9" i="6" s="1"/>
  <c r="U9" i="6" s="1"/>
  <c r="T111" i="6"/>
  <c r="T117" i="6"/>
  <c r="T109" i="6"/>
  <c r="T115" i="6"/>
  <c r="T105" i="6"/>
  <c r="T97" i="6"/>
  <c r="T103" i="6"/>
  <c r="T95" i="6"/>
  <c r="T113" i="6"/>
  <c r="T101" i="6"/>
  <c r="T93" i="6"/>
  <c r="T87" i="6"/>
  <c r="T79" i="6"/>
  <c r="T99" i="6"/>
  <c r="T85" i="6"/>
  <c r="T107" i="6"/>
  <c r="T91" i="6"/>
  <c r="T83" i="6"/>
  <c r="T75" i="6"/>
  <c r="T67" i="6"/>
  <c r="T59" i="6"/>
  <c r="T51" i="6"/>
  <c r="T89" i="6"/>
  <c r="T73" i="6"/>
  <c r="T65" i="6"/>
  <c r="T57" i="6"/>
  <c r="T49" i="6"/>
  <c r="T81" i="6"/>
  <c r="T71" i="6"/>
  <c r="T63" i="6"/>
  <c r="T55" i="6"/>
  <c r="T47" i="6"/>
  <c r="T61" i="6"/>
  <c r="T43" i="6"/>
  <c r="T35" i="6"/>
  <c r="T27" i="6"/>
  <c r="T53" i="6"/>
  <c r="T41" i="6"/>
  <c r="T33" i="6"/>
  <c r="T25" i="6"/>
  <c r="T77" i="6"/>
  <c r="T39" i="6"/>
  <c r="T31" i="6"/>
  <c r="T23" i="6"/>
  <c r="T21" i="6"/>
  <c r="T13" i="6"/>
  <c r="T5" i="6"/>
  <c r="T45" i="6"/>
  <c r="T19" i="6"/>
  <c r="T11" i="6"/>
  <c r="L5" i="6"/>
  <c r="T69" i="6"/>
  <c r="T29" i="6"/>
  <c r="T15" i="6"/>
  <c r="T37" i="6"/>
  <c r="T17" i="6"/>
  <c r="T9" i="6"/>
  <c r="T7" i="6"/>
  <c r="V7" i="6" s="1"/>
  <c r="F14" i="6"/>
  <c r="G12" i="6"/>
  <c r="N6" i="6"/>
  <c r="T8" i="6"/>
  <c r="P8" i="6"/>
  <c r="K8" i="6"/>
  <c r="O8" i="6"/>
  <c r="J8" i="6"/>
  <c r="I8" i="6"/>
  <c r="Q8" i="6"/>
  <c r="E123" i="6"/>
  <c r="B11" i="6"/>
  <c r="H11" i="6" s="1"/>
  <c r="S10" i="6"/>
  <c r="R10" i="6"/>
  <c r="B12" i="6"/>
  <c r="H9" i="2"/>
  <c r="L9" i="2" s="1"/>
  <c r="M9" i="2" s="1"/>
  <c r="N9" i="2" s="1"/>
  <c r="U9" i="2" s="1"/>
  <c r="H10" i="2"/>
  <c r="M4" i="2"/>
  <c r="U4" i="2" s="1"/>
  <c r="G12" i="2"/>
  <c r="F14" i="2"/>
  <c r="I8" i="2"/>
  <c r="P8" i="2"/>
  <c r="Q8" i="2"/>
  <c r="K8" i="2"/>
  <c r="T8" i="2"/>
  <c r="O8" i="2"/>
  <c r="B11" i="2"/>
  <c r="S10" i="2"/>
  <c r="B12" i="2"/>
  <c r="F123" i="2" s="1"/>
  <c r="R10" i="2"/>
  <c r="M6" i="2"/>
  <c r="E14" i="2"/>
  <c r="T117" i="2"/>
  <c r="T115" i="2"/>
  <c r="T113" i="2"/>
  <c r="T111" i="2"/>
  <c r="T109" i="2"/>
  <c r="T107" i="2"/>
  <c r="T105" i="2"/>
  <c r="T103" i="2"/>
  <c r="T101" i="2"/>
  <c r="T99" i="2"/>
  <c r="T97" i="2"/>
  <c r="T95" i="2"/>
  <c r="T93" i="2"/>
  <c r="T91" i="2"/>
  <c r="T89" i="2"/>
  <c r="T87" i="2"/>
  <c r="T85" i="2"/>
  <c r="T83" i="2"/>
  <c r="T81" i="2"/>
  <c r="T79" i="2"/>
  <c r="T77" i="2"/>
  <c r="T75" i="2"/>
  <c r="T73" i="2"/>
  <c r="T23" i="2"/>
  <c r="T21" i="2"/>
  <c r="T19" i="2"/>
  <c r="T17" i="2"/>
  <c r="T15" i="2"/>
  <c r="T13" i="2"/>
  <c r="T71" i="2"/>
  <c r="T69" i="2"/>
  <c r="T67" i="2"/>
  <c r="T65" i="2"/>
  <c r="T63" i="2"/>
  <c r="T61" i="2"/>
  <c r="T59" i="2"/>
  <c r="T57" i="2"/>
  <c r="T55" i="2"/>
  <c r="T53" i="2"/>
  <c r="T51" i="2"/>
  <c r="T49" i="2"/>
  <c r="T47" i="2"/>
  <c r="T45" i="2"/>
  <c r="T43" i="2"/>
  <c r="T41" i="2"/>
  <c r="T39" i="2"/>
  <c r="T37" i="2"/>
  <c r="T35" i="2"/>
  <c r="T33" i="2"/>
  <c r="T31" i="2"/>
  <c r="T29" i="2"/>
  <c r="T27" i="2"/>
  <c r="T25" i="2"/>
  <c r="T11" i="2"/>
  <c r="N6" i="2"/>
  <c r="V6" i="2" s="1"/>
  <c r="L5" i="2"/>
  <c r="M5" i="2" s="1"/>
  <c r="T9" i="2"/>
  <c r="T7" i="2"/>
  <c r="V7" i="2" s="1"/>
  <c r="V4" i="2"/>
  <c r="T5" i="2"/>
  <c r="O10" i="7" l="1"/>
  <c r="Q10" i="7"/>
  <c r="W4" i="8"/>
  <c r="X4" i="8" s="1"/>
  <c r="Z4" i="8"/>
  <c r="B124" i="8" s="1"/>
  <c r="K10" i="7"/>
  <c r="I10" i="7"/>
  <c r="F123" i="8"/>
  <c r="B13" i="8"/>
  <c r="H13" i="8" s="1"/>
  <c r="S12" i="8"/>
  <c r="R12" i="8"/>
  <c r="B14" i="8"/>
  <c r="F14" i="8"/>
  <c r="G12" i="8"/>
  <c r="H12" i="8" s="1"/>
  <c r="M7" i="8"/>
  <c r="N7" i="8" s="1"/>
  <c r="U7" i="8" s="1"/>
  <c r="N8" i="8"/>
  <c r="Y6" i="8"/>
  <c r="W6" i="8"/>
  <c r="X6" i="8" s="1"/>
  <c r="W6" i="7"/>
  <c r="X6" i="7" s="1"/>
  <c r="Y5" i="8"/>
  <c r="X5" i="8"/>
  <c r="L11" i="8"/>
  <c r="M11" i="8" s="1"/>
  <c r="N11" i="8" s="1"/>
  <c r="U11" i="8" s="1"/>
  <c r="T10" i="8"/>
  <c r="P10" i="8"/>
  <c r="K10" i="8"/>
  <c r="Q10" i="8"/>
  <c r="O10" i="8"/>
  <c r="J10" i="8"/>
  <c r="I10" i="8"/>
  <c r="V9" i="8"/>
  <c r="M8" i="8"/>
  <c r="M8" i="7"/>
  <c r="N8" i="7"/>
  <c r="V8" i="7" s="1"/>
  <c r="Y4" i="6"/>
  <c r="M10" i="7"/>
  <c r="U6" i="6"/>
  <c r="P10" i="6"/>
  <c r="I10" i="6"/>
  <c r="Z4" i="7"/>
  <c r="B124" i="7" s="1"/>
  <c r="H14" i="7"/>
  <c r="T14" i="7" s="1"/>
  <c r="Q10" i="6"/>
  <c r="J10" i="6"/>
  <c r="L13" i="7"/>
  <c r="M13" i="7" s="1"/>
  <c r="N13" i="7" s="1"/>
  <c r="U13" i="7" s="1"/>
  <c r="T12" i="7"/>
  <c r="P12" i="7"/>
  <c r="K12" i="7"/>
  <c r="O12" i="7"/>
  <c r="J12" i="7"/>
  <c r="I12" i="7"/>
  <c r="Q12" i="7"/>
  <c r="X9" i="7"/>
  <c r="Y9" i="7"/>
  <c r="K10" i="6"/>
  <c r="O10" i="6"/>
  <c r="N10" i="7"/>
  <c r="F18" i="7"/>
  <c r="G16" i="7"/>
  <c r="G123" i="7"/>
  <c r="B15" i="7"/>
  <c r="H15" i="7" s="1"/>
  <c r="S14" i="7"/>
  <c r="R14" i="7"/>
  <c r="B16" i="7"/>
  <c r="Y5" i="7"/>
  <c r="X5" i="7"/>
  <c r="M11" i="7"/>
  <c r="N11" i="7" s="1"/>
  <c r="U11" i="7" s="1"/>
  <c r="V7" i="7"/>
  <c r="W7" i="7" s="1"/>
  <c r="N8" i="6"/>
  <c r="V8" i="6" s="1"/>
  <c r="M8" i="6"/>
  <c r="Y7" i="6"/>
  <c r="W7" i="6"/>
  <c r="F123" i="6"/>
  <c r="R12" i="6"/>
  <c r="B14" i="6"/>
  <c r="B13" i="6"/>
  <c r="H13" i="6" s="1"/>
  <c r="S12" i="6"/>
  <c r="V9" i="6"/>
  <c r="M5" i="6"/>
  <c r="N5" i="6" s="1"/>
  <c r="U5" i="6" s="1"/>
  <c r="V6" i="6"/>
  <c r="L11" i="6"/>
  <c r="M11" i="6" s="1"/>
  <c r="N11" i="6" s="1"/>
  <c r="U11" i="6" s="1"/>
  <c r="F16" i="6"/>
  <c r="G14" i="6"/>
  <c r="H12" i="6"/>
  <c r="H12" i="2"/>
  <c r="H11" i="2"/>
  <c r="L11" i="2" s="1"/>
  <c r="M11" i="2" s="1"/>
  <c r="N11" i="2" s="1"/>
  <c r="U11" i="2" s="1"/>
  <c r="M8" i="2"/>
  <c r="F16" i="2"/>
  <c r="G14" i="2"/>
  <c r="N8" i="2"/>
  <c r="V8" i="2" s="1"/>
  <c r="V9" i="2"/>
  <c r="W9" i="2" s="1"/>
  <c r="X9" i="2" s="1"/>
  <c r="B14" i="2"/>
  <c r="G123" i="2" s="1"/>
  <c r="R12" i="2"/>
  <c r="B13" i="2"/>
  <c r="S12" i="2"/>
  <c r="U6" i="2"/>
  <c r="Y6" i="2" s="1"/>
  <c r="T10" i="2"/>
  <c r="P10" i="2"/>
  <c r="O10" i="2"/>
  <c r="K10" i="2"/>
  <c r="J10" i="2"/>
  <c r="Q10" i="2"/>
  <c r="I10" i="2"/>
  <c r="E16" i="2"/>
  <c r="W4" i="2"/>
  <c r="X4" i="2" s="1"/>
  <c r="Y4" i="2"/>
  <c r="Y7" i="2"/>
  <c r="W7" i="2"/>
  <c r="X7" i="2" s="1"/>
  <c r="N5" i="2"/>
  <c r="U5" i="2" s="1"/>
  <c r="N10" i="8" l="1"/>
  <c r="O12" i="8"/>
  <c r="J12" i="8"/>
  <c r="P12" i="8"/>
  <c r="I12" i="8"/>
  <c r="T12" i="8"/>
  <c r="Q12" i="8"/>
  <c r="K12" i="8"/>
  <c r="Z6" i="7"/>
  <c r="C124" i="7" s="1"/>
  <c r="V11" i="8"/>
  <c r="U8" i="8"/>
  <c r="F16" i="8"/>
  <c r="G14" i="8"/>
  <c r="H14" i="8" s="1"/>
  <c r="L13" i="8"/>
  <c r="M13" i="8" s="1"/>
  <c r="N13" i="8" s="1"/>
  <c r="U13" i="8" s="1"/>
  <c r="Y9" i="8"/>
  <c r="W9" i="8"/>
  <c r="X9" i="8" s="1"/>
  <c r="G123" i="8"/>
  <c r="R14" i="8"/>
  <c r="S14" i="8"/>
  <c r="B15" i="8"/>
  <c r="H15" i="8" s="1"/>
  <c r="B16" i="8"/>
  <c r="W11" i="8"/>
  <c r="U8" i="7"/>
  <c r="W8" i="7" s="1"/>
  <c r="V10" i="8"/>
  <c r="M10" i="8"/>
  <c r="U10" i="8" s="1"/>
  <c r="V8" i="8"/>
  <c r="V7" i="8"/>
  <c r="W7" i="8" s="1"/>
  <c r="Z6" i="8" s="1"/>
  <c r="C124" i="8" s="1"/>
  <c r="Y8" i="7"/>
  <c r="U10" i="7"/>
  <c r="I14" i="7"/>
  <c r="J14" i="7"/>
  <c r="P14" i="7"/>
  <c r="Q14" i="7"/>
  <c r="K14" i="7"/>
  <c r="O14" i="7"/>
  <c r="N12" i="7"/>
  <c r="V12" i="7" s="1"/>
  <c r="M10" i="6"/>
  <c r="U8" i="6"/>
  <c r="Y8" i="6" s="1"/>
  <c r="F20" i="7"/>
  <c r="G18" i="7"/>
  <c r="N10" i="6"/>
  <c r="V10" i="6" s="1"/>
  <c r="L15" i="7"/>
  <c r="V13" i="7"/>
  <c r="H123" i="7"/>
  <c r="R16" i="7"/>
  <c r="B17" i="7"/>
  <c r="H17" i="7" s="1"/>
  <c r="B18" i="7"/>
  <c r="S16" i="7"/>
  <c r="M12" i="7"/>
  <c r="V11" i="7"/>
  <c r="Y7" i="7"/>
  <c r="X7" i="7"/>
  <c r="H16" i="7"/>
  <c r="V10" i="7"/>
  <c r="V5" i="6"/>
  <c r="W5" i="6" s="1"/>
  <c r="Z4" i="6" s="1"/>
  <c r="B124" i="6" s="1"/>
  <c r="H14" i="6"/>
  <c r="Q14" i="6" s="1"/>
  <c r="I12" i="6"/>
  <c r="Q12" i="6"/>
  <c r="O12" i="6"/>
  <c r="T12" i="6"/>
  <c r="P12" i="6"/>
  <c r="K12" i="6"/>
  <c r="J12" i="6"/>
  <c r="F18" i="6"/>
  <c r="G16" i="6"/>
  <c r="Y9" i="6"/>
  <c r="Y6" i="6"/>
  <c r="G123" i="6"/>
  <c r="B16" i="6"/>
  <c r="B15" i="6"/>
  <c r="H15" i="6" s="1"/>
  <c r="S14" i="6"/>
  <c r="R14" i="6"/>
  <c r="W6" i="6"/>
  <c r="Z6" i="6" s="1"/>
  <c r="C124" i="6" s="1"/>
  <c r="V11" i="6"/>
  <c r="W11" i="6" s="1"/>
  <c r="W9" i="6"/>
  <c r="X7" i="6"/>
  <c r="L13" i="6"/>
  <c r="H14" i="2"/>
  <c r="H13" i="2"/>
  <c r="L13" i="2" s="1"/>
  <c r="M13" i="2" s="1"/>
  <c r="N13" i="2" s="1"/>
  <c r="U13" i="2" s="1"/>
  <c r="G16" i="2"/>
  <c r="F18" i="2"/>
  <c r="Y9" i="2"/>
  <c r="U8" i="2"/>
  <c r="Y8" i="2" s="1"/>
  <c r="B15" i="2"/>
  <c r="W6" i="2"/>
  <c r="X6" i="2" s="1"/>
  <c r="V11" i="2"/>
  <c r="N10" i="2"/>
  <c r="V10" i="2" s="1"/>
  <c r="J12" i="2"/>
  <c r="I12" i="2"/>
  <c r="O12" i="2"/>
  <c r="T12" i="2"/>
  <c r="Q12" i="2"/>
  <c r="P12" i="2"/>
  <c r="K12" i="2"/>
  <c r="M10" i="2"/>
  <c r="R14" i="2"/>
  <c r="S14" i="2"/>
  <c r="B16" i="2"/>
  <c r="H123" i="2" s="1"/>
  <c r="E18" i="2"/>
  <c r="V5" i="2"/>
  <c r="Y5" i="2" s="1"/>
  <c r="N12" i="8" l="1"/>
  <c r="W10" i="8"/>
  <c r="M12" i="8"/>
  <c r="U12" i="8" s="1"/>
  <c r="Z8" i="7"/>
  <c r="D124" i="7" s="1"/>
  <c r="X8" i="7"/>
  <c r="Y8" i="8"/>
  <c r="H123" i="8"/>
  <c r="B18" i="8"/>
  <c r="B17" i="8"/>
  <c r="H17" i="8" s="1"/>
  <c r="S16" i="8"/>
  <c r="R16" i="8"/>
  <c r="I14" i="8"/>
  <c r="J14" i="8"/>
  <c r="Q14" i="8"/>
  <c r="O14" i="8"/>
  <c r="T14" i="8"/>
  <c r="P14" i="8"/>
  <c r="K14" i="8"/>
  <c r="Z10" i="8"/>
  <c r="E124" i="8" s="1"/>
  <c r="X10" i="8"/>
  <c r="Y10" i="8"/>
  <c r="L15" i="8"/>
  <c r="M15" i="8" s="1"/>
  <c r="N15" i="8" s="1"/>
  <c r="U15" i="8" s="1"/>
  <c r="F18" i="8"/>
  <c r="G16" i="8"/>
  <c r="H16" i="8" s="1"/>
  <c r="Y11" i="8"/>
  <c r="X11" i="8"/>
  <c r="M14" i="7"/>
  <c r="X7" i="8"/>
  <c r="Y7" i="8"/>
  <c r="V13" i="8"/>
  <c r="W13" i="8" s="1"/>
  <c r="W8" i="8"/>
  <c r="Z8" i="8" s="1"/>
  <c r="D124" i="8" s="1"/>
  <c r="V12" i="8"/>
  <c r="W8" i="6"/>
  <c r="X8" i="6" s="1"/>
  <c r="U10" i="6"/>
  <c r="W10" i="6" s="1"/>
  <c r="N14" i="7"/>
  <c r="V14" i="7" s="1"/>
  <c r="U12" i="7"/>
  <c r="W12" i="7" s="1"/>
  <c r="X12" i="7" s="1"/>
  <c r="Y5" i="6"/>
  <c r="H18" i="7"/>
  <c r="Q18" i="7" s="1"/>
  <c r="I16" i="7"/>
  <c r="Q16" i="7"/>
  <c r="J16" i="7"/>
  <c r="T16" i="7"/>
  <c r="P16" i="7"/>
  <c r="K16" i="7"/>
  <c r="O16" i="7"/>
  <c r="I123" i="7"/>
  <c r="B20" i="7"/>
  <c r="R18" i="7"/>
  <c r="B19" i="7"/>
  <c r="H19" i="7" s="1"/>
  <c r="S18" i="7"/>
  <c r="M15" i="7"/>
  <c r="N15" i="7" s="1"/>
  <c r="U15" i="7" s="1"/>
  <c r="G20" i="7"/>
  <c r="F22" i="7"/>
  <c r="Y11" i="7"/>
  <c r="L17" i="7"/>
  <c r="M17" i="7" s="1"/>
  <c r="N17" i="7" s="1"/>
  <c r="U17" i="7" s="1"/>
  <c r="Y13" i="7"/>
  <c r="W11" i="7"/>
  <c r="X11" i="7" s="1"/>
  <c r="Z8" i="6"/>
  <c r="D124" i="6" s="1"/>
  <c r="P14" i="6"/>
  <c r="Y10" i="7"/>
  <c r="W10" i="7"/>
  <c r="X10" i="7" s="1"/>
  <c r="W13" i="7"/>
  <c r="I14" i="6"/>
  <c r="J14" i="6"/>
  <c r="K14" i="6"/>
  <c r="M12" i="6"/>
  <c r="T14" i="6"/>
  <c r="X6" i="6"/>
  <c r="O14" i="6"/>
  <c r="N12" i="6"/>
  <c r="U12" i="6" s="1"/>
  <c r="Y11" i="6"/>
  <c r="X11" i="6"/>
  <c r="L15" i="6"/>
  <c r="M15" i="6" s="1"/>
  <c r="N15" i="6" s="1"/>
  <c r="U15" i="6" s="1"/>
  <c r="Y10" i="6"/>
  <c r="M13" i="6"/>
  <c r="N13" i="6" s="1"/>
  <c r="U13" i="6" s="1"/>
  <c r="H123" i="6"/>
  <c r="B18" i="6"/>
  <c r="B17" i="6"/>
  <c r="H17" i="6" s="1"/>
  <c r="S16" i="6"/>
  <c r="R16" i="6"/>
  <c r="H16" i="6"/>
  <c r="X5" i="6"/>
  <c r="X9" i="6"/>
  <c r="G18" i="6"/>
  <c r="F20" i="6"/>
  <c r="H15" i="2"/>
  <c r="L15" i="2" s="1"/>
  <c r="M15" i="2" s="1"/>
  <c r="N15" i="2" s="1"/>
  <c r="V15" i="2" s="1"/>
  <c r="H16" i="2"/>
  <c r="W8" i="2"/>
  <c r="Z8" i="2" s="1"/>
  <c r="D124" i="2" s="1"/>
  <c r="F20" i="2"/>
  <c r="G18" i="2"/>
  <c r="Z6" i="2"/>
  <c r="C124" i="2" s="1"/>
  <c r="U10" i="2"/>
  <c r="Y10" i="2" s="1"/>
  <c r="V13" i="2"/>
  <c r="W13" i="2" s="1"/>
  <c r="B17" i="2"/>
  <c r="Y11" i="2"/>
  <c r="W11" i="2"/>
  <c r="X11" i="2" s="1"/>
  <c r="I14" i="2"/>
  <c r="J14" i="2"/>
  <c r="T14" i="2"/>
  <c r="P14" i="2"/>
  <c r="O14" i="2"/>
  <c r="K14" i="2"/>
  <c r="Q14" i="2"/>
  <c r="M12" i="2"/>
  <c r="B18" i="2"/>
  <c r="R16" i="2"/>
  <c r="S16" i="2"/>
  <c r="N12" i="2"/>
  <c r="V12" i="2" s="1"/>
  <c r="E20" i="2"/>
  <c r="W5" i="2"/>
  <c r="X8" i="8" l="1"/>
  <c r="N14" i="8"/>
  <c r="L17" i="8"/>
  <c r="M14" i="8"/>
  <c r="I123" i="8"/>
  <c r="B19" i="8"/>
  <c r="H19" i="8" s="1"/>
  <c r="S18" i="8"/>
  <c r="R18" i="8"/>
  <c r="B20" i="8"/>
  <c r="V15" i="8"/>
  <c r="Y13" i="8"/>
  <c r="X13" i="8"/>
  <c r="Q16" i="8"/>
  <c r="T16" i="8"/>
  <c r="P16" i="8"/>
  <c r="K16" i="8"/>
  <c r="I16" i="8"/>
  <c r="O16" i="8"/>
  <c r="J16" i="8"/>
  <c r="Y12" i="8"/>
  <c r="V14" i="8"/>
  <c r="F20" i="8"/>
  <c r="G18" i="8"/>
  <c r="H18" i="8" s="1"/>
  <c r="W12" i="8"/>
  <c r="Z12" i="8" s="1"/>
  <c r="F124" i="8" s="1"/>
  <c r="Z12" i="7"/>
  <c r="F124" i="7" s="1"/>
  <c r="H20" i="7"/>
  <c r="H18" i="6"/>
  <c r="P18" i="6" s="1"/>
  <c r="Z10" i="6"/>
  <c r="E124" i="6" s="1"/>
  <c r="X10" i="6"/>
  <c r="Y12" i="7"/>
  <c r="U14" i="7"/>
  <c r="J18" i="7"/>
  <c r="O18" i="7"/>
  <c r="K18" i="7"/>
  <c r="P18" i="7"/>
  <c r="X13" i="7"/>
  <c r="T18" i="7"/>
  <c r="I18" i="7"/>
  <c r="N16" i="7"/>
  <c r="L19" i="7"/>
  <c r="M19" i="7" s="1"/>
  <c r="N19" i="7" s="1"/>
  <c r="U19" i="7" s="1"/>
  <c r="V17" i="7"/>
  <c r="G22" i="7"/>
  <c r="F24" i="7"/>
  <c r="J123" i="7"/>
  <c r="B21" i="7"/>
  <c r="H21" i="7" s="1"/>
  <c r="B22" i="7"/>
  <c r="S20" i="7"/>
  <c r="R20" i="7"/>
  <c r="M16" i="7"/>
  <c r="Z10" i="7"/>
  <c r="E124" i="7" s="1"/>
  <c r="T20" i="7"/>
  <c r="P20" i="7"/>
  <c r="K20" i="7"/>
  <c r="O20" i="7"/>
  <c r="J20" i="7"/>
  <c r="Q20" i="7"/>
  <c r="I20" i="7"/>
  <c r="V15" i="7"/>
  <c r="M14" i="6"/>
  <c r="V12" i="6"/>
  <c r="W12" i="6" s="1"/>
  <c r="X12" i="6" s="1"/>
  <c r="N14" i="6"/>
  <c r="I18" i="6"/>
  <c r="L17" i="6"/>
  <c r="M17" i="6" s="1"/>
  <c r="N17" i="6" s="1"/>
  <c r="U17" i="6" s="1"/>
  <c r="V13" i="6"/>
  <c r="W13" i="6" s="1"/>
  <c r="F22" i="6"/>
  <c r="G20" i="6"/>
  <c r="T16" i="6"/>
  <c r="P16" i="6"/>
  <c r="K16" i="6"/>
  <c r="O16" i="6"/>
  <c r="J16" i="6"/>
  <c r="Q16" i="6"/>
  <c r="I16" i="6"/>
  <c r="I123" i="6"/>
  <c r="B19" i="6"/>
  <c r="H19" i="6" s="1"/>
  <c r="S18" i="6"/>
  <c r="B20" i="6"/>
  <c r="R18" i="6"/>
  <c r="V15" i="6"/>
  <c r="X8" i="2"/>
  <c r="H17" i="2"/>
  <c r="L17" i="2" s="1"/>
  <c r="M17" i="2" s="1"/>
  <c r="N17" i="2" s="1"/>
  <c r="V17" i="2" s="1"/>
  <c r="H18" i="2"/>
  <c r="G20" i="2"/>
  <c r="F22" i="2"/>
  <c r="X13" i="2"/>
  <c r="W10" i="2"/>
  <c r="X10" i="2" s="1"/>
  <c r="Y13" i="2"/>
  <c r="B19" i="2"/>
  <c r="I123" i="2"/>
  <c r="U15" i="2"/>
  <c r="Y15" i="2" s="1"/>
  <c r="R18" i="2"/>
  <c r="B20" i="2"/>
  <c r="J123" i="2" s="1"/>
  <c r="S18" i="2"/>
  <c r="N14" i="2"/>
  <c r="V14" i="2" s="1"/>
  <c r="O16" i="2"/>
  <c r="T16" i="2"/>
  <c r="J16" i="2"/>
  <c r="P16" i="2"/>
  <c r="I16" i="2"/>
  <c r="Q16" i="2"/>
  <c r="K16" i="2"/>
  <c r="U12" i="2"/>
  <c r="W12" i="2" s="1"/>
  <c r="M14" i="2"/>
  <c r="E22" i="2"/>
  <c r="X5" i="2"/>
  <c r="Z4" i="2"/>
  <c r="B124" i="2" s="1"/>
  <c r="X12" i="8" l="1"/>
  <c r="M16" i="8"/>
  <c r="U14" i="8"/>
  <c r="W14" i="8" s="1"/>
  <c r="X14" i="8" s="1"/>
  <c r="Y15" i="8"/>
  <c r="L19" i="8"/>
  <c r="M19" i="8" s="1"/>
  <c r="N19" i="8" s="1"/>
  <c r="U19" i="8" s="1"/>
  <c r="J18" i="6"/>
  <c r="F22" i="8"/>
  <c r="G20" i="8"/>
  <c r="H20" i="8" s="1"/>
  <c r="J123" i="8"/>
  <c r="R20" i="8"/>
  <c r="B22" i="8"/>
  <c r="B21" i="8"/>
  <c r="H21" i="8" s="1"/>
  <c r="S20" i="8"/>
  <c r="W15" i="8"/>
  <c r="Z14" i="8" s="1"/>
  <c r="G124" i="8" s="1"/>
  <c r="K18" i="6"/>
  <c r="N18" i="6" s="1"/>
  <c r="Y14" i="8"/>
  <c r="O18" i="8"/>
  <c r="J18" i="8"/>
  <c r="Q18" i="8"/>
  <c r="T18" i="8"/>
  <c r="K18" i="8"/>
  <c r="I18" i="8"/>
  <c r="P18" i="8"/>
  <c r="T18" i="6"/>
  <c r="N16" i="8"/>
  <c r="U16" i="8" s="1"/>
  <c r="M17" i="8"/>
  <c r="N17" i="8" s="1"/>
  <c r="U17" i="8" s="1"/>
  <c r="Q18" i="6"/>
  <c r="O18" i="6"/>
  <c r="M16" i="6"/>
  <c r="U14" i="6"/>
  <c r="M20" i="7"/>
  <c r="M18" i="7"/>
  <c r="W14" i="7"/>
  <c r="X14" i="7" s="1"/>
  <c r="Y14" i="7"/>
  <c r="N18" i="7"/>
  <c r="Y17" i="7"/>
  <c r="Y12" i="6"/>
  <c r="U16" i="7"/>
  <c r="Y15" i="7"/>
  <c r="L21" i="7"/>
  <c r="M21" i="7" s="1"/>
  <c r="N21" i="7" s="1"/>
  <c r="U21" i="7" s="1"/>
  <c r="W17" i="7"/>
  <c r="F26" i="7"/>
  <c r="G24" i="7"/>
  <c r="V16" i="7"/>
  <c r="N20" i="7"/>
  <c r="U20" i="7" s="1"/>
  <c r="K123" i="7"/>
  <c r="B23" i="7"/>
  <c r="H23" i="7" s="1"/>
  <c r="S22" i="7"/>
  <c r="R22" i="7"/>
  <c r="B24" i="7"/>
  <c r="H22" i="7"/>
  <c r="V19" i="7"/>
  <c r="W15" i="7"/>
  <c r="Z14" i="7" s="1"/>
  <c r="G124" i="7" s="1"/>
  <c r="V14" i="6"/>
  <c r="L19" i="6"/>
  <c r="F24" i="6"/>
  <c r="G22" i="6"/>
  <c r="X13" i="6"/>
  <c r="Y13" i="6"/>
  <c r="J123" i="6"/>
  <c r="B22" i="6"/>
  <c r="B21" i="6"/>
  <c r="H21" i="6" s="1"/>
  <c r="S20" i="6"/>
  <c r="R20" i="6"/>
  <c r="Y15" i="6"/>
  <c r="N16" i="6"/>
  <c r="H20" i="6"/>
  <c r="V17" i="6"/>
  <c r="Z12" i="6"/>
  <c r="F124" i="6" s="1"/>
  <c r="W15" i="6"/>
  <c r="H20" i="2"/>
  <c r="H19" i="2"/>
  <c r="L19" i="2" s="1"/>
  <c r="M19" i="2" s="1"/>
  <c r="N19" i="2" s="1"/>
  <c r="U19" i="2" s="1"/>
  <c r="F24" i="2"/>
  <c r="G22" i="2"/>
  <c r="Z10" i="2"/>
  <c r="E124" i="2" s="1"/>
  <c r="B21" i="2"/>
  <c r="W15" i="2"/>
  <c r="X15" i="2" s="1"/>
  <c r="U17" i="2"/>
  <c r="W17" i="2" s="1"/>
  <c r="X17" i="2" s="1"/>
  <c r="U14" i="2"/>
  <c r="Y14" i="2" s="1"/>
  <c r="M16" i="2"/>
  <c r="N16" i="2"/>
  <c r="V16" i="2" s="1"/>
  <c r="J18" i="2"/>
  <c r="I18" i="2"/>
  <c r="T18" i="2"/>
  <c r="Q18" i="2"/>
  <c r="O18" i="2"/>
  <c r="P18" i="2"/>
  <c r="K18" i="2"/>
  <c r="X12" i="2"/>
  <c r="Z12" i="2"/>
  <c r="F124" i="2" s="1"/>
  <c r="B22" i="2"/>
  <c r="K123" i="2" s="1"/>
  <c r="S20" i="2"/>
  <c r="R20" i="2"/>
  <c r="Y12" i="2"/>
  <c r="E24" i="2"/>
  <c r="M18" i="6" l="1"/>
  <c r="V16" i="8"/>
  <c r="L21" i="8"/>
  <c r="U18" i="7"/>
  <c r="K123" i="8"/>
  <c r="B24" i="8"/>
  <c r="B23" i="8"/>
  <c r="H23" i="8" s="1"/>
  <c r="S22" i="8"/>
  <c r="R22" i="8"/>
  <c r="F24" i="8"/>
  <c r="G22" i="8"/>
  <c r="H22" i="8" s="1"/>
  <c r="V19" i="8"/>
  <c r="V18" i="6"/>
  <c r="Y16" i="8"/>
  <c r="I20" i="8"/>
  <c r="T20" i="8"/>
  <c r="P20" i="8"/>
  <c r="K20" i="8"/>
  <c r="O20" i="8"/>
  <c r="M20" i="8"/>
  <c r="Q20" i="8"/>
  <c r="J20" i="8"/>
  <c r="W16" i="8"/>
  <c r="X16" i="8" s="1"/>
  <c r="N18" i="8"/>
  <c r="U18" i="8" s="1"/>
  <c r="M18" i="8"/>
  <c r="V17" i="8"/>
  <c r="W17" i="8" s="1"/>
  <c r="X15" i="8"/>
  <c r="U16" i="6"/>
  <c r="U18" i="6"/>
  <c r="Y14" i="6"/>
  <c r="V18" i="7"/>
  <c r="Y19" i="7"/>
  <c r="F28" i="7"/>
  <c r="G26" i="7"/>
  <c r="O22" i="7"/>
  <c r="I22" i="7"/>
  <c r="Q22" i="7"/>
  <c r="J22" i="7"/>
  <c r="T22" i="7"/>
  <c r="K22" i="7"/>
  <c r="P22" i="7"/>
  <c r="L23" i="7"/>
  <c r="Y16" i="7"/>
  <c r="X15" i="7"/>
  <c r="L123" i="7"/>
  <c r="R24" i="7"/>
  <c r="B26" i="7"/>
  <c r="S24" i="7"/>
  <c r="B25" i="7"/>
  <c r="H25" i="7" s="1"/>
  <c r="W19" i="7"/>
  <c r="V20" i="7"/>
  <c r="H24" i="7"/>
  <c r="V21" i="7"/>
  <c r="W21" i="7" s="1"/>
  <c r="W16" i="7"/>
  <c r="X16" i="7" s="1"/>
  <c r="X17" i="7"/>
  <c r="W18" i="6"/>
  <c r="W14" i="6"/>
  <c r="X14" i="6" s="1"/>
  <c r="H22" i="6"/>
  <c r="T22" i="6" s="1"/>
  <c r="Y17" i="6"/>
  <c r="X15" i="6"/>
  <c r="W17" i="6"/>
  <c r="X17" i="6" s="1"/>
  <c r="G24" i="6"/>
  <c r="F26" i="6"/>
  <c r="Q20" i="6"/>
  <c r="T20" i="6"/>
  <c r="P20" i="6"/>
  <c r="K20" i="6"/>
  <c r="J20" i="6"/>
  <c r="O20" i="6"/>
  <c r="I20" i="6"/>
  <c r="L21" i="6"/>
  <c r="M21" i="6" s="1"/>
  <c r="N21" i="6" s="1"/>
  <c r="U21" i="6" s="1"/>
  <c r="X18" i="6"/>
  <c r="Y18" i="6"/>
  <c r="V16" i="6"/>
  <c r="K123" i="6"/>
  <c r="B24" i="6"/>
  <c r="B23" i="6"/>
  <c r="H23" i="6" s="1"/>
  <c r="S22" i="6"/>
  <c r="R22" i="6"/>
  <c r="M19" i="6"/>
  <c r="N19" i="6" s="1"/>
  <c r="U19" i="6" s="1"/>
  <c r="H22" i="2"/>
  <c r="H21" i="2"/>
  <c r="L21" i="2" s="1"/>
  <c r="M21" i="2" s="1"/>
  <c r="N21" i="2" s="1"/>
  <c r="U21" i="2" s="1"/>
  <c r="G24" i="2"/>
  <c r="F26" i="2"/>
  <c r="W14" i="2"/>
  <c r="X14" i="2" s="1"/>
  <c r="Y17" i="2"/>
  <c r="B23" i="2"/>
  <c r="V19" i="2"/>
  <c r="Y19" i="2" s="1"/>
  <c r="N18" i="2"/>
  <c r="V18" i="2" s="1"/>
  <c r="S22" i="2"/>
  <c r="R22" i="2"/>
  <c r="B24" i="2"/>
  <c r="L123" i="2" s="1"/>
  <c r="K20" i="2"/>
  <c r="T20" i="2"/>
  <c r="Q20" i="2"/>
  <c r="P20" i="2"/>
  <c r="J20" i="2"/>
  <c r="O20" i="2"/>
  <c r="I20" i="2"/>
  <c r="M18" i="2"/>
  <c r="U16" i="2"/>
  <c r="W16" i="2" s="1"/>
  <c r="E26" i="2"/>
  <c r="Z16" i="8" l="1"/>
  <c r="H124" i="8" s="1"/>
  <c r="Y19" i="8"/>
  <c r="W18" i="7"/>
  <c r="Q22" i="8"/>
  <c r="T22" i="8"/>
  <c r="P22" i="8"/>
  <c r="K22" i="8"/>
  <c r="O22" i="8"/>
  <c r="J22" i="8"/>
  <c r="I22" i="8"/>
  <c r="L23" i="8"/>
  <c r="M23" i="8" s="1"/>
  <c r="N23" i="8" s="1"/>
  <c r="U23" i="8" s="1"/>
  <c r="W19" i="8"/>
  <c r="X17" i="8"/>
  <c r="Y17" i="8"/>
  <c r="N20" i="8"/>
  <c r="U20" i="8" s="1"/>
  <c r="F26" i="8"/>
  <c r="G24" i="8"/>
  <c r="H24" i="8" s="1"/>
  <c r="L123" i="8"/>
  <c r="B26" i="8"/>
  <c r="B25" i="8"/>
  <c r="H25" i="8" s="1"/>
  <c r="S24" i="8"/>
  <c r="R24" i="8"/>
  <c r="V18" i="8"/>
  <c r="M21" i="8"/>
  <c r="N21" i="8" s="1"/>
  <c r="U21" i="8" s="1"/>
  <c r="Z18" i="7"/>
  <c r="I124" i="7" s="1"/>
  <c r="X18" i="7"/>
  <c r="Y18" i="7"/>
  <c r="I22" i="6"/>
  <c r="H26" i="7"/>
  <c r="Q26" i="7" s="1"/>
  <c r="I24" i="7"/>
  <c r="Q24" i="7"/>
  <c r="T24" i="7"/>
  <c r="P24" i="7"/>
  <c r="K24" i="7"/>
  <c r="O24" i="7"/>
  <c r="J24" i="7"/>
  <c r="Y20" i="7"/>
  <c r="M123" i="7"/>
  <c r="B28" i="7"/>
  <c r="B27" i="7"/>
  <c r="H27" i="7" s="1"/>
  <c r="S26" i="7"/>
  <c r="R26" i="7"/>
  <c r="F30" i="7"/>
  <c r="G28" i="7"/>
  <c r="W20" i="7"/>
  <c r="Z20" i="7" s="1"/>
  <c r="J124" i="7" s="1"/>
  <c r="Z16" i="7"/>
  <c r="H124" i="7" s="1"/>
  <c r="M23" i="7"/>
  <c r="N23" i="7" s="1"/>
  <c r="U23" i="7" s="1"/>
  <c r="N22" i="7"/>
  <c r="V22" i="7" s="1"/>
  <c r="X19" i="7"/>
  <c r="Y21" i="7"/>
  <c r="X21" i="7"/>
  <c r="L25" i="7"/>
  <c r="M25" i="7" s="1"/>
  <c r="N25" i="7" s="1"/>
  <c r="U25" i="7" s="1"/>
  <c r="M22" i="7"/>
  <c r="O22" i="6"/>
  <c r="K22" i="6"/>
  <c r="Z14" i="6"/>
  <c r="G124" i="6" s="1"/>
  <c r="Q22" i="6"/>
  <c r="P22" i="6"/>
  <c r="J22" i="6"/>
  <c r="Y16" i="6"/>
  <c r="V19" i="6"/>
  <c r="F28" i="6"/>
  <c r="G26" i="6"/>
  <c r="L23" i="6"/>
  <c r="M23" i="6" s="1"/>
  <c r="N23" i="6" s="1"/>
  <c r="U23" i="6" s="1"/>
  <c r="W16" i="6"/>
  <c r="X16" i="6" s="1"/>
  <c r="H24" i="6"/>
  <c r="L123" i="6"/>
  <c r="B25" i="6"/>
  <c r="H25" i="6" s="1"/>
  <c r="S24" i="6"/>
  <c r="R24" i="6"/>
  <c r="B26" i="6"/>
  <c r="V21" i="6"/>
  <c r="N20" i="6"/>
  <c r="M20" i="6"/>
  <c r="Z14" i="2"/>
  <c r="G124" i="2" s="1"/>
  <c r="H23" i="2"/>
  <c r="L23" i="2" s="1"/>
  <c r="M23" i="2" s="1"/>
  <c r="H24" i="2"/>
  <c r="F28" i="2"/>
  <c r="G26" i="2"/>
  <c r="B25" i="2"/>
  <c r="W19" i="2"/>
  <c r="X19" i="2" s="1"/>
  <c r="U18" i="2"/>
  <c r="W18" i="2" s="1"/>
  <c r="X18" i="2" s="1"/>
  <c r="T22" i="2"/>
  <c r="O22" i="2"/>
  <c r="K22" i="2"/>
  <c r="I22" i="2"/>
  <c r="J22" i="2"/>
  <c r="Q22" i="2"/>
  <c r="P22" i="2"/>
  <c r="S24" i="2"/>
  <c r="R24" i="2"/>
  <c r="B26" i="2"/>
  <c r="M123" i="2" s="1"/>
  <c r="V21" i="2"/>
  <c r="W21" i="2" s="1"/>
  <c r="X21" i="2" s="1"/>
  <c r="X16" i="2"/>
  <c r="Z16" i="2"/>
  <c r="H124" i="2" s="1"/>
  <c r="M20" i="2"/>
  <c r="N20" i="2"/>
  <c r="V20" i="2" s="1"/>
  <c r="Y16" i="2"/>
  <c r="E28" i="2"/>
  <c r="M22" i="8" l="1"/>
  <c r="N22" i="8"/>
  <c r="U22" i="8" s="1"/>
  <c r="V21" i="8"/>
  <c r="Y21" i="8" s="1"/>
  <c r="V20" i="8"/>
  <c r="W20" i="8" s="1"/>
  <c r="M123" i="8"/>
  <c r="B27" i="8"/>
  <c r="H27" i="8" s="1"/>
  <c r="S26" i="8"/>
  <c r="R26" i="8"/>
  <c r="B28" i="8"/>
  <c r="N22" i="6"/>
  <c r="V22" i="6" s="1"/>
  <c r="W21" i="8"/>
  <c r="X21" i="8" s="1"/>
  <c r="T24" i="8"/>
  <c r="P24" i="8"/>
  <c r="K24" i="8"/>
  <c r="O24" i="8"/>
  <c r="J24" i="8"/>
  <c r="I24" i="8"/>
  <c r="Q24" i="8"/>
  <c r="V23" i="8"/>
  <c r="X19" i="8"/>
  <c r="Y18" i="8"/>
  <c r="L25" i="8"/>
  <c r="M25" i="8" s="1"/>
  <c r="N25" i="8" s="1"/>
  <c r="U25" i="8" s="1"/>
  <c r="G26" i="8"/>
  <c r="H26" i="8" s="1"/>
  <c r="F28" i="8"/>
  <c r="W18" i="8"/>
  <c r="Z18" i="8" s="1"/>
  <c r="I124" i="8" s="1"/>
  <c r="V22" i="8"/>
  <c r="M22" i="6"/>
  <c r="I26" i="7"/>
  <c r="H28" i="7"/>
  <c r="O28" i="7" s="1"/>
  <c r="K26" i="7"/>
  <c r="P26" i="7"/>
  <c r="X20" i="7"/>
  <c r="J26" i="7"/>
  <c r="T26" i="7"/>
  <c r="O26" i="7"/>
  <c r="L27" i="7"/>
  <c r="M27" i="7" s="1"/>
  <c r="N27" i="7" s="1"/>
  <c r="U27" i="7" s="1"/>
  <c r="V25" i="7"/>
  <c r="V23" i="7"/>
  <c r="W23" i="7" s="1"/>
  <c r="N123" i="7"/>
  <c r="B30" i="7"/>
  <c r="B29" i="7"/>
  <c r="H29" i="7" s="1"/>
  <c r="S28" i="7"/>
  <c r="R28" i="7"/>
  <c r="N24" i="7"/>
  <c r="W25" i="7"/>
  <c r="U22" i="7"/>
  <c r="W22" i="7" s="1"/>
  <c r="X22" i="7" s="1"/>
  <c r="M24" i="7"/>
  <c r="G30" i="7"/>
  <c r="F32" i="7"/>
  <c r="Z16" i="6"/>
  <c r="H124" i="6" s="1"/>
  <c r="U20" i="6"/>
  <c r="Y21" i="6"/>
  <c r="Y19" i="6"/>
  <c r="M123" i="6"/>
  <c r="R26" i="6"/>
  <c r="B28" i="6"/>
  <c r="S26" i="6"/>
  <c r="B27" i="6"/>
  <c r="H27" i="6" s="1"/>
  <c r="O24" i="6"/>
  <c r="J24" i="6"/>
  <c r="I24" i="6"/>
  <c r="Q24" i="6"/>
  <c r="T24" i="6"/>
  <c r="P24" i="6"/>
  <c r="K24" i="6"/>
  <c r="W19" i="6"/>
  <c r="Z18" i="6" s="1"/>
  <c r="I124" i="6" s="1"/>
  <c r="H26" i="6"/>
  <c r="L25" i="6"/>
  <c r="M25" i="6" s="1"/>
  <c r="N25" i="6" s="1"/>
  <c r="U25" i="6" s="1"/>
  <c r="V20" i="6"/>
  <c r="V23" i="6"/>
  <c r="W23" i="6" s="1"/>
  <c r="F30" i="6"/>
  <c r="G28" i="6"/>
  <c r="W21" i="6"/>
  <c r="H25" i="2"/>
  <c r="H26" i="2"/>
  <c r="F30" i="2"/>
  <c r="G28" i="2"/>
  <c r="Y18" i="2"/>
  <c r="B27" i="2"/>
  <c r="Y21" i="2"/>
  <c r="Z18" i="2"/>
  <c r="I124" i="2" s="1"/>
  <c r="N22" i="2"/>
  <c r="V22" i="2" s="1"/>
  <c r="J24" i="2"/>
  <c r="K24" i="2"/>
  <c r="T24" i="2"/>
  <c r="I24" i="2"/>
  <c r="Q24" i="2"/>
  <c r="O24" i="2"/>
  <c r="P24" i="2"/>
  <c r="M22" i="2"/>
  <c r="U20" i="2"/>
  <c r="W20" i="2" s="1"/>
  <c r="X20" i="2" s="1"/>
  <c r="R26" i="2"/>
  <c r="B28" i="2"/>
  <c r="N123" i="2" s="1"/>
  <c r="S26" i="2"/>
  <c r="N23" i="2"/>
  <c r="V23" i="2" s="1"/>
  <c r="E30" i="2"/>
  <c r="Q28" i="7" l="1"/>
  <c r="F30" i="8"/>
  <c r="G28" i="8"/>
  <c r="H28" i="8" s="1"/>
  <c r="X18" i="8"/>
  <c r="Y23" i="8"/>
  <c r="N24" i="8"/>
  <c r="L27" i="8"/>
  <c r="W23" i="8"/>
  <c r="K28" i="7"/>
  <c r="U22" i="6"/>
  <c r="O26" i="8"/>
  <c r="J26" i="8"/>
  <c r="M26" i="8" s="1"/>
  <c r="I26" i="8"/>
  <c r="Q26" i="8"/>
  <c r="T26" i="8"/>
  <c r="P26" i="8"/>
  <c r="K26" i="8"/>
  <c r="N123" i="8"/>
  <c r="R28" i="8"/>
  <c r="B30" i="8"/>
  <c r="B29" i="8"/>
  <c r="H29" i="8" s="1"/>
  <c r="S28" i="8"/>
  <c r="X20" i="8"/>
  <c r="Y20" i="8"/>
  <c r="Y22" i="8"/>
  <c r="V25" i="8"/>
  <c r="W25" i="8" s="1"/>
  <c r="M24" i="8"/>
  <c r="Z20" i="8"/>
  <c r="J124" i="8" s="1"/>
  <c r="W22" i="8"/>
  <c r="X22" i="8" s="1"/>
  <c r="P28" i="7"/>
  <c r="Y22" i="7"/>
  <c r="J28" i="7"/>
  <c r="T28" i="7"/>
  <c r="I28" i="7"/>
  <c r="Z22" i="7"/>
  <c r="K124" i="7" s="1"/>
  <c r="N26" i="7"/>
  <c r="V26" i="7" s="1"/>
  <c r="W20" i="6"/>
  <c r="X20" i="6" s="1"/>
  <c r="M26" i="7"/>
  <c r="H30" i="7"/>
  <c r="I30" i="7" s="1"/>
  <c r="M24" i="6"/>
  <c r="X19" i="6"/>
  <c r="L29" i="7"/>
  <c r="X25" i="7"/>
  <c r="Y25" i="7"/>
  <c r="U24" i="7"/>
  <c r="O123" i="7"/>
  <c r="B31" i="7"/>
  <c r="H31" i="7" s="1"/>
  <c r="S30" i="7"/>
  <c r="R30" i="7"/>
  <c r="B32" i="7"/>
  <c r="V24" i="7"/>
  <c r="F34" i="7"/>
  <c r="G32" i="7"/>
  <c r="Y23" i="7"/>
  <c r="X23" i="7"/>
  <c r="V27" i="7"/>
  <c r="N123" i="6"/>
  <c r="B30" i="6"/>
  <c r="B29" i="6"/>
  <c r="H29" i="6" s="1"/>
  <c r="S28" i="6"/>
  <c r="R28" i="6"/>
  <c r="Y20" i="6"/>
  <c r="I26" i="6"/>
  <c r="Q26" i="6"/>
  <c r="T26" i="6"/>
  <c r="P26" i="6"/>
  <c r="K26" i="6"/>
  <c r="O26" i="6"/>
  <c r="J26" i="6"/>
  <c r="Y23" i="6"/>
  <c r="X23" i="6"/>
  <c r="H28" i="6"/>
  <c r="L27" i="6"/>
  <c r="M27" i="6" s="1"/>
  <c r="N27" i="6" s="1"/>
  <c r="U27" i="6" s="1"/>
  <c r="X21" i="6"/>
  <c r="Y22" i="6"/>
  <c r="F32" i="6"/>
  <c r="G30" i="6"/>
  <c r="V25" i="6"/>
  <c r="W22" i="6"/>
  <c r="Z22" i="6" s="1"/>
  <c r="K124" i="6" s="1"/>
  <c r="N24" i="6"/>
  <c r="H27" i="2"/>
  <c r="L27" i="2" s="1"/>
  <c r="M27" i="2" s="1"/>
  <c r="N27" i="2" s="1"/>
  <c r="V27" i="2" s="1"/>
  <c r="H28" i="2"/>
  <c r="L25" i="2"/>
  <c r="M25" i="2" s="1"/>
  <c r="N25" i="2" s="1"/>
  <c r="V25" i="2" s="1"/>
  <c r="F32" i="2"/>
  <c r="G30" i="2"/>
  <c r="U22" i="2"/>
  <c r="Y22" i="2" s="1"/>
  <c r="B29" i="2"/>
  <c r="M24" i="2"/>
  <c r="U23" i="2"/>
  <c r="W23" i="2" s="1"/>
  <c r="N24" i="2"/>
  <c r="R28" i="2"/>
  <c r="B30" i="2"/>
  <c r="O123" i="2" s="1"/>
  <c r="S28" i="2"/>
  <c r="Z20" i="2"/>
  <c r="J124" i="2" s="1"/>
  <c r="O26" i="2"/>
  <c r="T26" i="2"/>
  <c r="J26" i="2"/>
  <c r="K26" i="2"/>
  <c r="P26" i="2"/>
  <c r="I26" i="2"/>
  <c r="Q26" i="2"/>
  <c r="Y20" i="2"/>
  <c r="E32" i="2"/>
  <c r="J30" i="7" l="1"/>
  <c r="N28" i="7"/>
  <c r="U24" i="8"/>
  <c r="L29" i="8"/>
  <c r="Z22" i="8"/>
  <c r="K124" i="8" s="1"/>
  <c r="X23" i="8"/>
  <c r="F32" i="8"/>
  <c r="G30" i="8"/>
  <c r="H30" i="8" s="1"/>
  <c r="I28" i="8"/>
  <c r="Q28" i="8"/>
  <c r="T28" i="8"/>
  <c r="P28" i="8"/>
  <c r="K28" i="8"/>
  <c r="O28" i="8"/>
  <c r="J28" i="8"/>
  <c r="O123" i="8"/>
  <c r="B32" i="8"/>
  <c r="B31" i="8"/>
  <c r="H31" i="8" s="1"/>
  <c r="S30" i="8"/>
  <c r="R30" i="8"/>
  <c r="P30" i="7"/>
  <c r="Y25" i="8"/>
  <c r="X25" i="8"/>
  <c r="N26" i="8"/>
  <c r="U26" i="8" s="1"/>
  <c r="M27" i="8"/>
  <c r="N27" i="8" s="1"/>
  <c r="U27" i="8" s="1"/>
  <c r="V24" i="8"/>
  <c r="W24" i="8" s="1"/>
  <c r="Z24" i="8" s="1"/>
  <c r="L124" i="8" s="1"/>
  <c r="M28" i="7"/>
  <c r="U28" i="7" s="1"/>
  <c r="U26" i="7"/>
  <c r="W26" i="7" s="1"/>
  <c r="X26" i="7" s="1"/>
  <c r="Z20" i="6"/>
  <c r="J124" i="6" s="1"/>
  <c r="H32" i="7"/>
  <c r="P32" i="7" s="1"/>
  <c r="T30" i="7"/>
  <c r="Q30" i="7"/>
  <c r="O30" i="7"/>
  <c r="K30" i="7"/>
  <c r="M30" i="7" s="1"/>
  <c r="U24" i="6"/>
  <c r="M26" i="6"/>
  <c r="W24" i="7"/>
  <c r="Z24" i="7" s="1"/>
  <c r="L124" i="7" s="1"/>
  <c r="M29" i="7"/>
  <c r="N29" i="7" s="1"/>
  <c r="U29" i="7" s="1"/>
  <c r="Y24" i="7"/>
  <c r="L31" i="7"/>
  <c r="M31" i="7" s="1"/>
  <c r="N31" i="7" s="1"/>
  <c r="U31" i="7" s="1"/>
  <c r="F36" i="7"/>
  <c r="G34" i="7"/>
  <c r="Y27" i="7"/>
  <c r="T32" i="7"/>
  <c r="W27" i="7"/>
  <c r="P123" i="7"/>
  <c r="R32" i="7"/>
  <c r="B34" i="7"/>
  <c r="B33" i="7"/>
  <c r="H33" i="7" s="1"/>
  <c r="S32" i="7"/>
  <c r="V28" i="7"/>
  <c r="O123" i="6"/>
  <c r="B32" i="6"/>
  <c r="B31" i="6"/>
  <c r="H31" i="6" s="1"/>
  <c r="S30" i="6"/>
  <c r="R30" i="6"/>
  <c r="F34" i="6"/>
  <c r="G32" i="6"/>
  <c r="Y25" i="6"/>
  <c r="X22" i="6"/>
  <c r="V24" i="6"/>
  <c r="N26" i="6"/>
  <c r="W25" i="6"/>
  <c r="V27" i="6"/>
  <c r="H30" i="6"/>
  <c r="Q28" i="6"/>
  <c r="T28" i="6"/>
  <c r="P28" i="6"/>
  <c r="K28" i="6"/>
  <c r="O28" i="6"/>
  <c r="J28" i="6"/>
  <c r="I28" i="6"/>
  <c r="L29" i="6"/>
  <c r="H30" i="2"/>
  <c r="U25" i="2"/>
  <c r="W25" i="2" s="1"/>
  <c r="X25" i="2" s="1"/>
  <c r="H29" i="2"/>
  <c r="L29" i="2" s="1"/>
  <c r="M29" i="2" s="1"/>
  <c r="N29" i="2" s="1"/>
  <c r="U29" i="2" s="1"/>
  <c r="Y23" i="2"/>
  <c r="W22" i="2"/>
  <c r="X22" i="2" s="1"/>
  <c r="F34" i="2"/>
  <c r="G32" i="2"/>
  <c r="U24" i="2"/>
  <c r="V24" i="2"/>
  <c r="B31" i="2"/>
  <c r="X23" i="2"/>
  <c r="B32" i="2"/>
  <c r="P123" i="2" s="1"/>
  <c r="R30" i="2"/>
  <c r="S30" i="2"/>
  <c r="M26" i="2"/>
  <c r="N26" i="2"/>
  <c r="V26" i="2" s="1"/>
  <c r="J28" i="2"/>
  <c r="T28" i="2"/>
  <c r="I28" i="2"/>
  <c r="O28" i="2"/>
  <c r="K28" i="2"/>
  <c r="Q28" i="2"/>
  <c r="P28" i="2"/>
  <c r="E34" i="2"/>
  <c r="U27" i="2"/>
  <c r="W27" i="2" s="1"/>
  <c r="U26" i="6" l="1"/>
  <c r="Z26" i="7"/>
  <c r="M124" i="7" s="1"/>
  <c r="O32" i="7"/>
  <c r="V27" i="8"/>
  <c r="W27" i="8" s="1"/>
  <c r="X27" i="8" s="1"/>
  <c r="M28" i="8"/>
  <c r="N28" i="8"/>
  <c r="U28" i="8" s="1"/>
  <c r="L31" i="8"/>
  <c r="M31" i="8" s="1"/>
  <c r="N31" i="8" s="1"/>
  <c r="U31" i="8" s="1"/>
  <c r="Q30" i="8"/>
  <c r="T30" i="8"/>
  <c r="P30" i="8"/>
  <c r="K30" i="8"/>
  <c r="O30" i="8"/>
  <c r="J30" i="8"/>
  <c r="I30" i="8"/>
  <c r="M30" i="8" s="1"/>
  <c r="X24" i="8"/>
  <c r="Y24" i="8"/>
  <c r="V26" i="8"/>
  <c r="P123" i="8"/>
  <c r="B34" i="8"/>
  <c r="B33" i="8"/>
  <c r="H33" i="8" s="1"/>
  <c r="S32" i="8"/>
  <c r="R32" i="8"/>
  <c r="F34" i="8"/>
  <c r="G32" i="8"/>
  <c r="H32" i="8" s="1"/>
  <c r="M29" i="8"/>
  <c r="N29" i="8" s="1"/>
  <c r="U29" i="8" s="1"/>
  <c r="Y26" i="7"/>
  <c r="V28" i="8"/>
  <c r="Q32" i="7"/>
  <c r="J32" i="7"/>
  <c r="N30" i="7"/>
  <c r="U30" i="7" s="1"/>
  <c r="K32" i="7"/>
  <c r="I32" i="7"/>
  <c r="X24" i="7"/>
  <c r="X27" i="7"/>
  <c r="L33" i="7"/>
  <c r="M33" i="7" s="1"/>
  <c r="N33" i="7" s="1"/>
  <c r="U33" i="7" s="1"/>
  <c r="V31" i="7"/>
  <c r="Q123" i="7"/>
  <c r="B36" i="7"/>
  <c r="B35" i="7"/>
  <c r="H35" i="7" s="1"/>
  <c r="S34" i="7"/>
  <c r="R34" i="7"/>
  <c r="H34" i="7"/>
  <c r="W28" i="7"/>
  <c r="X28" i="7" s="1"/>
  <c r="Y28" i="7"/>
  <c r="F38" i="7"/>
  <c r="G36" i="7"/>
  <c r="V29" i="7"/>
  <c r="W29" i="7" s="1"/>
  <c r="Y25" i="2"/>
  <c r="M28" i="6"/>
  <c r="V26" i="6"/>
  <c r="W26" i="6" s="1"/>
  <c r="X26" i="6" s="1"/>
  <c r="N28" i="6"/>
  <c r="T30" i="6"/>
  <c r="P30" i="6"/>
  <c r="K30" i="6"/>
  <c r="O30" i="6"/>
  <c r="J30" i="6"/>
  <c r="I30" i="6"/>
  <c r="Q30" i="6"/>
  <c r="Y24" i="6"/>
  <c r="H32" i="6"/>
  <c r="W24" i="6"/>
  <c r="Z24" i="6" s="1"/>
  <c r="L124" i="6" s="1"/>
  <c r="X25" i="6"/>
  <c r="P123" i="6"/>
  <c r="B33" i="6"/>
  <c r="H33" i="6" s="1"/>
  <c r="S32" i="6"/>
  <c r="R32" i="6"/>
  <c r="B34" i="6"/>
  <c r="M29" i="6"/>
  <c r="N29" i="6" s="1"/>
  <c r="U29" i="6" s="1"/>
  <c r="Y27" i="6"/>
  <c r="F36" i="6"/>
  <c r="G34" i="6"/>
  <c r="H34" i="6" s="1"/>
  <c r="L31" i="6"/>
  <c r="M31" i="6" s="1"/>
  <c r="N31" i="6" s="1"/>
  <c r="U31" i="6" s="1"/>
  <c r="W27" i="6"/>
  <c r="X27" i="6" s="1"/>
  <c r="H32" i="2"/>
  <c r="H31" i="2"/>
  <c r="L31" i="2" s="1"/>
  <c r="M31" i="2" s="1"/>
  <c r="Z22" i="2"/>
  <c r="K124" i="2" s="1"/>
  <c r="F36" i="2"/>
  <c r="G34" i="2"/>
  <c r="Y24" i="2"/>
  <c r="W24" i="2"/>
  <c r="X24" i="2" s="1"/>
  <c r="M28" i="2"/>
  <c r="B33" i="2"/>
  <c r="V29" i="2"/>
  <c r="W29" i="2" s="1"/>
  <c r="Y27" i="2"/>
  <c r="B34" i="2"/>
  <c r="Q123" i="2" s="1"/>
  <c r="R32" i="2"/>
  <c r="S32" i="2"/>
  <c r="U26" i="2"/>
  <c r="W26" i="2" s="1"/>
  <c r="X26" i="2" s="1"/>
  <c r="Q30" i="2"/>
  <c r="T30" i="2"/>
  <c r="O30" i="2"/>
  <c r="P30" i="2"/>
  <c r="I30" i="2"/>
  <c r="J30" i="2"/>
  <c r="K30" i="2"/>
  <c r="N28" i="2"/>
  <c r="V28" i="2" s="1"/>
  <c r="E36" i="2"/>
  <c r="X27" i="2"/>
  <c r="Y27" i="8" l="1"/>
  <c r="N30" i="8"/>
  <c r="U30" i="8" s="1"/>
  <c r="V29" i="8"/>
  <c r="V30" i="7"/>
  <c r="Y30" i="7" s="1"/>
  <c r="W29" i="8"/>
  <c r="Y26" i="8"/>
  <c r="Y29" i="8"/>
  <c r="N32" i="7"/>
  <c r="V32" i="7" s="1"/>
  <c r="Y28" i="8"/>
  <c r="T32" i="8"/>
  <c r="P32" i="8"/>
  <c r="K32" i="8"/>
  <c r="O32" i="8"/>
  <c r="J32" i="8"/>
  <c r="I32" i="8"/>
  <c r="Q32" i="8"/>
  <c r="L33" i="8"/>
  <c r="M33" i="8" s="1"/>
  <c r="N33" i="8" s="1"/>
  <c r="U33" i="8" s="1"/>
  <c r="V30" i="8"/>
  <c r="W28" i="8"/>
  <c r="X28" i="8" s="1"/>
  <c r="F36" i="8"/>
  <c r="G34" i="8"/>
  <c r="H34" i="8" s="1"/>
  <c r="Q123" i="8"/>
  <c r="B35" i="8"/>
  <c r="H35" i="8" s="1"/>
  <c r="S34" i="8"/>
  <c r="R34" i="8"/>
  <c r="B36" i="8"/>
  <c r="V31" i="8"/>
  <c r="W31" i="8" s="1"/>
  <c r="W26" i="8"/>
  <c r="X26" i="8" s="1"/>
  <c r="H36" i="7"/>
  <c r="P36" i="7" s="1"/>
  <c r="M32" i="7"/>
  <c r="U32" i="7" s="1"/>
  <c r="Z28" i="7"/>
  <c r="N124" i="7" s="1"/>
  <c r="U28" i="6"/>
  <c r="Q34" i="7"/>
  <c r="T34" i="7"/>
  <c r="P34" i="7"/>
  <c r="K34" i="7"/>
  <c r="O34" i="7"/>
  <c r="J34" i="7"/>
  <c r="I34" i="7"/>
  <c r="L35" i="7"/>
  <c r="F40" i="7"/>
  <c r="G38" i="7"/>
  <c r="Y31" i="7"/>
  <c r="Y26" i="6"/>
  <c r="Y29" i="7"/>
  <c r="X29" i="7"/>
  <c r="R123" i="7"/>
  <c r="B38" i="7"/>
  <c r="B37" i="7"/>
  <c r="H37" i="7" s="1"/>
  <c r="S36" i="7"/>
  <c r="R36" i="7"/>
  <c r="T36" i="7"/>
  <c r="V33" i="7"/>
  <c r="W33" i="7" s="1"/>
  <c r="W31" i="7"/>
  <c r="M30" i="6"/>
  <c r="V29" i="6"/>
  <c r="W29" i="6" s="1"/>
  <c r="X29" i="6" s="1"/>
  <c r="Z26" i="6"/>
  <c r="M124" i="6" s="1"/>
  <c r="L33" i="6"/>
  <c r="O32" i="6"/>
  <c r="J32" i="6"/>
  <c r="I32" i="6"/>
  <c r="Q32" i="6"/>
  <c r="T32" i="6"/>
  <c r="P32" i="6"/>
  <c r="K32" i="6"/>
  <c r="I34" i="6"/>
  <c r="Q34" i="6"/>
  <c r="T34" i="6"/>
  <c r="P34" i="6"/>
  <c r="K34" i="6"/>
  <c r="O34" i="6"/>
  <c r="J34" i="6"/>
  <c r="F38" i="6"/>
  <c r="G36" i="6"/>
  <c r="Q123" i="6"/>
  <c r="R34" i="6"/>
  <c r="B36" i="6"/>
  <c r="B35" i="6"/>
  <c r="H35" i="6" s="1"/>
  <c r="S34" i="6"/>
  <c r="X24" i="6"/>
  <c r="V28" i="6"/>
  <c r="V31" i="6"/>
  <c r="W31" i="6" s="1"/>
  <c r="N30" i="6"/>
  <c r="U30" i="6" s="1"/>
  <c r="Y29" i="2"/>
  <c r="H33" i="2"/>
  <c r="L33" i="2" s="1"/>
  <c r="M33" i="2" s="1"/>
  <c r="H34" i="2"/>
  <c r="Z24" i="2"/>
  <c r="L124" i="2" s="1"/>
  <c r="F38" i="2"/>
  <c r="G36" i="2"/>
  <c r="B35" i="2"/>
  <c r="M30" i="2"/>
  <c r="U28" i="2"/>
  <c r="Y28" i="2" s="1"/>
  <c r="N30" i="2"/>
  <c r="V30" i="2" s="1"/>
  <c r="O32" i="2"/>
  <c r="T32" i="2"/>
  <c r="J32" i="2"/>
  <c r="P32" i="2"/>
  <c r="I32" i="2"/>
  <c r="K32" i="2"/>
  <c r="Q32" i="2"/>
  <c r="B36" i="2"/>
  <c r="R34" i="2"/>
  <c r="S34" i="2"/>
  <c r="X29" i="2"/>
  <c r="Z26" i="2"/>
  <c r="M124" i="2" s="1"/>
  <c r="Y26" i="2"/>
  <c r="N31" i="2"/>
  <c r="V31" i="2" s="1"/>
  <c r="E38" i="2"/>
  <c r="Q36" i="7" l="1"/>
  <c r="W30" i="7"/>
  <c r="X30" i="7" s="1"/>
  <c r="O36" i="7"/>
  <c r="Z30" i="7"/>
  <c r="O124" i="7" s="1"/>
  <c r="K36" i="7"/>
  <c r="Z26" i="8"/>
  <c r="M124" i="8" s="1"/>
  <c r="J36" i="7"/>
  <c r="N32" i="8"/>
  <c r="V32" i="8" s="1"/>
  <c r="L35" i="8"/>
  <c r="M35" i="8" s="1"/>
  <c r="N35" i="8" s="1"/>
  <c r="U35" i="8" s="1"/>
  <c r="R123" i="8"/>
  <c r="R36" i="8"/>
  <c r="B38" i="8"/>
  <c r="B37" i="8"/>
  <c r="H37" i="8" s="1"/>
  <c r="S36" i="8"/>
  <c r="O34" i="8"/>
  <c r="J34" i="8"/>
  <c r="I34" i="8"/>
  <c r="Q34" i="8"/>
  <c r="P34" i="8"/>
  <c r="K34" i="8"/>
  <c r="T34" i="8"/>
  <c r="M32" i="8"/>
  <c r="Z28" i="8"/>
  <c r="N124" i="8" s="1"/>
  <c r="Y31" i="8"/>
  <c r="X31" i="8"/>
  <c r="V33" i="8"/>
  <c r="W33" i="8" s="1"/>
  <c r="F38" i="8"/>
  <c r="G36" i="8"/>
  <c r="H36" i="8" s="1"/>
  <c r="Y30" i="8"/>
  <c r="X29" i="8"/>
  <c r="W30" i="8"/>
  <c r="X30" i="8" s="1"/>
  <c r="W32" i="7"/>
  <c r="Z32" i="7" s="1"/>
  <c r="P124" i="7" s="1"/>
  <c r="I36" i="7"/>
  <c r="M36" i="7" s="1"/>
  <c r="M34" i="7"/>
  <c r="H36" i="6"/>
  <c r="T36" i="6" s="1"/>
  <c r="N34" i="7"/>
  <c r="V34" i="7" s="1"/>
  <c r="L37" i="7"/>
  <c r="M37" i="7" s="1"/>
  <c r="N37" i="7" s="1"/>
  <c r="U37" i="7" s="1"/>
  <c r="Y29" i="6"/>
  <c r="S123" i="7"/>
  <c r="B39" i="7"/>
  <c r="H39" i="7" s="1"/>
  <c r="S38" i="7"/>
  <c r="R38" i="7"/>
  <c r="B40" i="7"/>
  <c r="H38" i="7"/>
  <c r="F42" i="7"/>
  <c r="G40" i="7"/>
  <c r="X33" i="7"/>
  <c r="Y33" i="7"/>
  <c r="N36" i="7"/>
  <c r="Y32" i="7"/>
  <c r="X31" i="7"/>
  <c r="M35" i="7"/>
  <c r="N35" i="7" s="1"/>
  <c r="U35" i="7" s="1"/>
  <c r="M34" i="6"/>
  <c r="L35" i="6"/>
  <c r="Y28" i="6"/>
  <c r="V30" i="6"/>
  <c r="R123" i="6"/>
  <c r="B38" i="6"/>
  <c r="B37" i="6"/>
  <c r="H37" i="6" s="1"/>
  <c r="S36" i="6"/>
  <c r="R36" i="6"/>
  <c r="F40" i="6"/>
  <c r="G38" i="6"/>
  <c r="N32" i="6"/>
  <c r="M33" i="6"/>
  <c r="N33" i="6" s="1"/>
  <c r="U33" i="6" s="1"/>
  <c r="Y31" i="6"/>
  <c r="X31" i="6"/>
  <c r="W30" i="6"/>
  <c r="Z30" i="6" s="1"/>
  <c r="O124" i="6" s="1"/>
  <c r="N34" i="6"/>
  <c r="W28" i="6"/>
  <c r="Z28" i="6" s="1"/>
  <c r="N124" i="6" s="1"/>
  <c r="M32" i="6"/>
  <c r="H36" i="2"/>
  <c r="H35" i="2"/>
  <c r="L35" i="2" s="1"/>
  <c r="F40" i="2"/>
  <c r="G38" i="2"/>
  <c r="W28" i="2"/>
  <c r="X28" i="2" s="1"/>
  <c r="B37" i="2"/>
  <c r="R123" i="2"/>
  <c r="U30" i="2"/>
  <c r="W30" i="2" s="1"/>
  <c r="X30" i="2" s="1"/>
  <c r="M32" i="2"/>
  <c r="J34" i="2"/>
  <c r="T34" i="2"/>
  <c r="I34" i="2"/>
  <c r="P34" i="2"/>
  <c r="O34" i="2"/>
  <c r="Q34" i="2"/>
  <c r="K34" i="2"/>
  <c r="B38" i="2"/>
  <c r="S123" i="2" s="1"/>
  <c r="R36" i="2"/>
  <c r="S36" i="2"/>
  <c r="N32" i="2"/>
  <c r="V32" i="2" s="1"/>
  <c r="U31" i="2"/>
  <c r="W31" i="2" s="1"/>
  <c r="N33" i="2"/>
  <c r="V33" i="2" s="1"/>
  <c r="E40" i="2"/>
  <c r="Q36" i="6" l="1"/>
  <c r="U32" i="8"/>
  <c r="W32" i="8" s="1"/>
  <c r="Z32" i="8" s="1"/>
  <c r="P124" i="8" s="1"/>
  <c r="S123" i="8"/>
  <c r="B40" i="8"/>
  <c r="B39" i="8"/>
  <c r="H39" i="8" s="1"/>
  <c r="S38" i="8"/>
  <c r="R38" i="8"/>
  <c r="I36" i="8"/>
  <c r="Q36" i="8"/>
  <c r="T36" i="8"/>
  <c r="P36" i="8"/>
  <c r="K36" i="8"/>
  <c r="J36" i="8"/>
  <c r="O36" i="8"/>
  <c r="X32" i="8"/>
  <c r="Y32" i="8"/>
  <c r="Z30" i="8"/>
  <c r="O124" i="8" s="1"/>
  <c r="F40" i="8"/>
  <c r="G38" i="8"/>
  <c r="H38" i="8" s="1"/>
  <c r="N34" i="8"/>
  <c r="V34" i="8" s="1"/>
  <c r="X32" i="7"/>
  <c r="Y33" i="8"/>
  <c r="X33" i="8"/>
  <c r="M34" i="8"/>
  <c r="L37" i="8"/>
  <c r="M37" i="8" s="1"/>
  <c r="N37" i="8" s="1"/>
  <c r="U37" i="8" s="1"/>
  <c r="V35" i="8"/>
  <c r="W35" i="8" s="1"/>
  <c r="U34" i="7"/>
  <c r="Y34" i="7" s="1"/>
  <c r="O36" i="6"/>
  <c r="U36" i="7"/>
  <c r="K36" i="6"/>
  <c r="I36" i="6"/>
  <c r="P36" i="6"/>
  <c r="J36" i="6"/>
  <c r="H40" i="7"/>
  <c r="P40" i="7" s="1"/>
  <c r="V35" i="7"/>
  <c r="W35" i="7" s="1"/>
  <c r="X35" i="7" s="1"/>
  <c r="V36" i="7"/>
  <c r="O38" i="7"/>
  <c r="J38" i="7"/>
  <c r="I38" i="7"/>
  <c r="Q38" i="7"/>
  <c r="P38" i="7"/>
  <c r="K38" i="7"/>
  <c r="T38" i="7"/>
  <c r="L39" i="7"/>
  <c r="U34" i="6"/>
  <c r="T40" i="7"/>
  <c r="T123" i="7"/>
  <c r="R40" i="7"/>
  <c r="B42" i="7"/>
  <c r="B41" i="7"/>
  <c r="H41" i="7" s="1"/>
  <c r="S40" i="7"/>
  <c r="W34" i="7"/>
  <c r="X34" i="7" s="1"/>
  <c r="Y35" i="7"/>
  <c r="V37" i="7"/>
  <c r="H38" i="6"/>
  <c r="P38" i="6" s="1"/>
  <c r="F44" i="7"/>
  <c r="G42" i="7"/>
  <c r="H42" i="7" s="1"/>
  <c r="U32" i="6"/>
  <c r="L37" i="6"/>
  <c r="M37" i="6" s="1"/>
  <c r="N37" i="6" s="1"/>
  <c r="U37" i="6" s="1"/>
  <c r="F42" i="6"/>
  <c r="G40" i="6"/>
  <c r="S123" i="6"/>
  <c r="B40" i="6"/>
  <c r="B39" i="6"/>
  <c r="H39" i="6" s="1"/>
  <c r="S38" i="6"/>
  <c r="R38" i="6"/>
  <c r="O38" i="6"/>
  <c r="X28" i="6"/>
  <c r="V33" i="6"/>
  <c r="W33" i="6" s="1"/>
  <c r="M35" i="6"/>
  <c r="N35" i="6" s="1"/>
  <c r="U35" i="6" s="1"/>
  <c r="V34" i="6"/>
  <c r="X30" i="6"/>
  <c r="Y30" i="6"/>
  <c r="V32" i="6"/>
  <c r="W32" i="6" s="1"/>
  <c r="H38" i="2"/>
  <c r="H37" i="2"/>
  <c r="L37" i="2" s="1"/>
  <c r="M37" i="2" s="1"/>
  <c r="N37" i="2" s="1"/>
  <c r="U37" i="2" s="1"/>
  <c r="M35" i="2"/>
  <c r="N35" i="2" s="1"/>
  <c r="V35" i="2" s="1"/>
  <c r="F42" i="2"/>
  <c r="G40" i="2"/>
  <c r="Y31" i="2"/>
  <c r="N34" i="2"/>
  <c r="V34" i="2" s="1"/>
  <c r="Z28" i="2"/>
  <c r="N124" i="2" s="1"/>
  <c r="B39" i="2"/>
  <c r="Z30" i="2"/>
  <c r="O124" i="2" s="1"/>
  <c r="Y30" i="2"/>
  <c r="M34" i="2"/>
  <c r="O36" i="2"/>
  <c r="K36" i="2"/>
  <c r="J36" i="2"/>
  <c r="T36" i="2"/>
  <c r="Q36" i="2"/>
  <c r="I36" i="2"/>
  <c r="P36" i="2"/>
  <c r="U32" i="2"/>
  <c r="W32" i="2" s="1"/>
  <c r="X32" i="2" s="1"/>
  <c r="B40" i="2"/>
  <c r="T123" i="2" s="1"/>
  <c r="S38" i="2"/>
  <c r="R38" i="2"/>
  <c r="U33" i="2"/>
  <c r="W33" i="2" s="1"/>
  <c r="E42" i="2"/>
  <c r="X31" i="2"/>
  <c r="O40" i="7" l="1"/>
  <c r="Y36" i="7"/>
  <c r="L39" i="8"/>
  <c r="M39" i="8" s="1"/>
  <c r="N39" i="8" s="1"/>
  <c r="U39" i="8" s="1"/>
  <c r="F42" i="8"/>
  <c r="G40" i="8"/>
  <c r="H40" i="8" s="1"/>
  <c r="U34" i="8"/>
  <c r="W34" i="8" s="1"/>
  <c r="Z34" i="8" s="1"/>
  <c r="Q124" i="8" s="1"/>
  <c r="N36" i="8"/>
  <c r="T123" i="8"/>
  <c r="B42" i="8"/>
  <c r="B41" i="8"/>
  <c r="H41" i="8" s="1"/>
  <c r="S40" i="8"/>
  <c r="R40" i="8"/>
  <c r="V37" i="8"/>
  <c r="Y35" i="8"/>
  <c r="X35" i="8"/>
  <c r="Q38" i="8"/>
  <c r="T38" i="8"/>
  <c r="P38" i="8"/>
  <c r="K38" i="8"/>
  <c r="O38" i="8"/>
  <c r="J38" i="8"/>
  <c r="I38" i="8"/>
  <c r="M36" i="8"/>
  <c r="Q40" i="7"/>
  <c r="N36" i="6"/>
  <c r="V36" i="6" s="1"/>
  <c r="K40" i="7"/>
  <c r="I40" i="7"/>
  <c r="W36" i="7"/>
  <c r="X36" i="7" s="1"/>
  <c r="J40" i="7"/>
  <c r="M36" i="6"/>
  <c r="K38" i="6"/>
  <c r="Q38" i="6"/>
  <c r="T38" i="6"/>
  <c r="J38" i="6"/>
  <c r="I38" i="6"/>
  <c r="Z34" i="7"/>
  <c r="Q124" i="7" s="1"/>
  <c r="Q42" i="7"/>
  <c r="T42" i="7"/>
  <c r="P42" i="7"/>
  <c r="K42" i="7"/>
  <c r="O42" i="7"/>
  <c r="J42" i="7"/>
  <c r="I42" i="7"/>
  <c r="F46" i="7"/>
  <c r="G44" i="7"/>
  <c r="U123" i="7"/>
  <c r="B44" i="7"/>
  <c r="B43" i="7"/>
  <c r="H43" i="7" s="1"/>
  <c r="S42" i="7"/>
  <c r="R42" i="7"/>
  <c r="L41" i="7"/>
  <c r="N38" i="7"/>
  <c r="Y37" i="7"/>
  <c r="M39" i="7"/>
  <c r="N39" i="7" s="1"/>
  <c r="U39" i="7" s="1"/>
  <c r="M38" i="7"/>
  <c r="W37" i="7"/>
  <c r="Z36" i="7" s="1"/>
  <c r="R124" i="7" s="1"/>
  <c r="Y34" i="6"/>
  <c r="Y32" i="6"/>
  <c r="X32" i="6"/>
  <c r="W34" i="6"/>
  <c r="X34" i="6" s="1"/>
  <c r="Z32" i="6"/>
  <c r="P124" i="6" s="1"/>
  <c r="H40" i="6"/>
  <c r="T123" i="6"/>
  <c r="B41" i="6"/>
  <c r="H41" i="6" s="1"/>
  <c r="S40" i="6"/>
  <c r="R40" i="6"/>
  <c r="B42" i="6"/>
  <c r="Y33" i="6"/>
  <c r="X33" i="6"/>
  <c r="V35" i="6"/>
  <c r="W35" i="6" s="1"/>
  <c r="L39" i="6"/>
  <c r="F44" i="6"/>
  <c r="G42" i="6"/>
  <c r="V37" i="6"/>
  <c r="U35" i="2"/>
  <c r="W35" i="2" s="1"/>
  <c r="H39" i="2"/>
  <c r="L39" i="2" s="1"/>
  <c r="M39" i="2" s="1"/>
  <c r="N39" i="2" s="1"/>
  <c r="U39" i="2" s="1"/>
  <c r="H40" i="2"/>
  <c r="F44" i="2"/>
  <c r="G42" i="2"/>
  <c r="Y33" i="2"/>
  <c r="U34" i="2"/>
  <c r="W34" i="2" s="1"/>
  <c r="V37" i="2"/>
  <c r="W37" i="2" s="1"/>
  <c r="M36" i="2"/>
  <c r="I38" i="2"/>
  <c r="K38" i="2"/>
  <c r="P38" i="2"/>
  <c r="Q38" i="2"/>
  <c r="O38" i="2"/>
  <c r="T38" i="2"/>
  <c r="J38" i="2"/>
  <c r="B42" i="2"/>
  <c r="U123" i="2" s="1"/>
  <c r="S40" i="2"/>
  <c r="R40" i="2"/>
  <c r="B41" i="2"/>
  <c r="N36" i="2"/>
  <c r="V36" i="2" s="1"/>
  <c r="Y32" i="2"/>
  <c r="X33" i="2"/>
  <c r="Z32" i="2"/>
  <c r="P124" i="2" s="1"/>
  <c r="X35" i="2"/>
  <c r="E44" i="2"/>
  <c r="N38" i="8" l="1"/>
  <c r="U36" i="6"/>
  <c r="Y36" i="6" s="1"/>
  <c r="M40" i="7"/>
  <c r="X34" i="8"/>
  <c r="V38" i="8"/>
  <c r="U36" i="8"/>
  <c r="Y34" i="8"/>
  <c r="L41" i="8"/>
  <c r="V39" i="8"/>
  <c r="W36" i="6"/>
  <c r="X36" i="6" s="1"/>
  <c r="F44" i="8"/>
  <c r="G42" i="8"/>
  <c r="H42" i="8" s="1"/>
  <c r="N40" i="7"/>
  <c r="V40" i="7" s="1"/>
  <c r="M38" i="8"/>
  <c r="U38" i="8" s="1"/>
  <c r="Y37" i="8"/>
  <c r="U123" i="8"/>
  <c r="B43" i="8"/>
  <c r="H43" i="8" s="1"/>
  <c r="S42" i="8"/>
  <c r="R42" i="8"/>
  <c r="B44" i="8"/>
  <c r="T40" i="8"/>
  <c r="P40" i="8"/>
  <c r="K40" i="8"/>
  <c r="O40" i="8"/>
  <c r="J40" i="8"/>
  <c r="I40" i="8"/>
  <c r="Q40" i="8"/>
  <c r="V36" i="8"/>
  <c r="W37" i="8"/>
  <c r="M42" i="7"/>
  <c r="M38" i="6"/>
  <c r="N38" i="6"/>
  <c r="V38" i="6" s="1"/>
  <c r="Z34" i="6"/>
  <c r="Q124" i="6" s="1"/>
  <c r="V39" i="7"/>
  <c r="N42" i="7"/>
  <c r="H44" i="7"/>
  <c r="K44" i="7" s="1"/>
  <c r="X37" i="7"/>
  <c r="Y39" i="7"/>
  <c r="W39" i="7"/>
  <c r="X39" i="7" s="1"/>
  <c r="M41" i="7"/>
  <c r="N41" i="7" s="1"/>
  <c r="U41" i="7" s="1"/>
  <c r="L43" i="7"/>
  <c r="M43" i="7" s="1"/>
  <c r="N43" i="7" s="1"/>
  <c r="U43" i="7" s="1"/>
  <c r="F48" i="7"/>
  <c r="G46" i="7"/>
  <c r="U38" i="7"/>
  <c r="V38" i="7"/>
  <c r="V123" i="7"/>
  <c r="B46" i="7"/>
  <c r="B45" i="7"/>
  <c r="H45" i="7" s="1"/>
  <c r="S44" i="7"/>
  <c r="R44" i="7"/>
  <c r="Z34" i="2"/>
  <c r="Q124" i="2" s="1"/>
  <c r="H42" i="6"/>
  <c r="T42" i="6" s="1"/>
  <c r="Y35" i="2"/>
  <c r="F46" i="6"/>
  <c r="G44" i="6"/>
  <c r="L41" i="6"/>
  <c r="O40" i="6"/>
  <c r="J40" i="6"/>
  <c r="I40" i="6"/>
  <c r="Q40" i="6"/>
  <c r="P40" i="6"/>
  <c r="K40" i="6"/>
  <c r="T40" i="6"/>
  <c r="Y37" i="6"/>
  <c r="M39" i="6"/>
  <c r="N39" i="6" s="1"/>
  <c r="U39" i="6" s="1"/>
  <c r="U123" i="6"/>
  <c r="R42" i="6"/>
  <c r="B44" i="6"/>
  <c r="B43" i="6"/>
  <c r="H43" i="6" s="1"/>
  <c r="S42" i="6"/>
  <c r="X35" i="6"/>
  <c r="Y35" i="6"/>
  <c r="W37" i="6"/>
  <c r="Z36" i="6" s="1"/>
  <c r="R124" i="6" s="1"/>
  <c r="H41" i="2"/>
  <c r="L41" i="2" s="1"/>
  <c r="M41" i="2" s="1"/>
  <c r="N41" i="2" s="1"/>
  <c r="U41" i="2" s="1"/>
  <c r="H42" i="2"/>
  <c r="G44" i="2"/>
  <c r="F46" i="2"/>
  <c r="Y34" i="2"/>
  <c r="B43" i="2"/>
  <c r="Y37" i="2"/>
  <c r="N38" i="2"/>
  <c r="V38" i="2" s="1"/>
  <c r="X34" i="2"/>
  <c r="J40" i="2"/>
  <c r="T40" i="2"/>
  <c r="O40" i="2"/>
  <c r="I40" i="2"/>
  <c r="P40" i="2"/>
  <c r="K40" i="2"/>
  <c r="Q40" i="2"/>
  <c r="M38" i="2"/>
  <c r="B44" i="2"/>
  <c r="V123" i="2" s="1"/>
  <c r="S42" i="2"/>
  <c r="R42" i="2"/>
  <c r="V39" i="2"/>
  <c r="Y39" i="2" s="1"/>
  <c r="X37" i="2"/>
  <c r="U36" i="2"/>
  <c r="W36" i="2" s="1"/>
  <c r="X36" i="2" s="1"/>
  <c r="E46" i="2"/>
  <c r="U42" i="7" l="1"/>
  <c r="W38" i="8"/>
  <c r="W36" i="8"/>
  <c r="U38" i="6"/>
  <c r="Y38" i="6" s="1"/>
  <c r="U40" i="7"/>
  <c r="Y39" i="8"/>
  <c r="Z36" i="8"/>
  <c r="R124" i="8" s="1"/>
  <c r="O42" i="8"/>
  <c r="J42" i="8"/>
  <c r="I42" i="8"/>
  <c r="Q42" i="8"/>
  <c r="K42" i="8"/>
  <c r="P42" i="8"/>
  <c r="T42" i="8"/>
  <c r="Y38" i="8"/>
  <c r="X38" i="8"/>
  <c r="Y36" i="8"/>
  <c r="X36" i="8"/>
  <c r="N40" i="8"/>
  <c r="X37" i="8"/>
  <c r="F46" i="8"/>
  <c r="G44" i="8"/>
  <c r="H44" i="8" s="1"/>
  <c r="M41" i="8"/>
  <c r="N41" i="8" s="1"/>
  <c r="U41" i="8" s="1"/>
  <c r="V123" i="8"/>
  <c r="B46" i="8"/>
  <c r="R44" i="8"/>
  <c r="B45" i="8"/>
  <c r="H45" i="8" s="1"/>
  <c r="S44" i="8"/>
  <c r="M40" i="8"/>
  <c r="L43" i="8"/>
  <c r="W39" i="8"/>
  <c r="Z38" i="8" s="1"/>
  <c r="S124" i="8" s="1"/>
  <c r="V42" i="7"/>
  <c r="W42" i="7" s="1"/>
  <c r="X42" i="7" s="1"/>
  <c r="J42" i="6"/>
  <c r="J44" i="7"/>
  <c r="T44" i="7"/>
  <c r="I44" i="7"/>
  <c r="H46" i="7"/>
  <c r="J46" i="7" s="1"/>
  <c r="O44" i="7"/>
  <c r="P44" i="7"/>
  <c r="Q42" i="6"/>
  <c r="Q44" i="7"/>
  <c r="K42" i="6"/>
  <c r="I42" i="6"/>
  <c r="L45" i="7"/>
  <c r="M45" i="7" s="1"/>
  <c r="N45" i="7" s="1"/>
  <c r="U45" i="7" s="1"/>
  <c r="W38" i="7"/>
  <c r="Z38" i="7" s="1"/>
  <c r="S124" i="7" s="1"/>
  <c r="F50" i="7"/>
  <c r="G48" i="7"/>
  <c r="V41" i="7"/>
  <c r="Y38" i="7"/>
  <c r="P42" i="6"/>
  <c r="W123" i="7"/>
  <c r="B47" i="7"/>
  <c r="H47" i="7" s="1"/>
  <c r="S46" i="7"/>
  <c r="R46" i="7"/>
  <c r="B48" i="7"/>
  <c r="O42" i="6"/>
  <c r="V43" i="7"/>
  <c r="M40" i="6"/>
  <c r="V39" i="6"/>
  <c r="Y39" i="6" s="1"/>
  <c r="L43" i="6"/>
  <c r="M43" i="6" s="1"/>
  <c r="N43" i="6" s="1"/>
  <c r="U43" i="6" s="1"/>
  <c r="H44" i="6"/>
  <c r="V123" i="6"/>
  <c r="B46" i="6"/>
  <c r="B45" i="6"/>
  <c r="H45" i="6" s="1"/>
  <c r="S44" i="6"/>
  <c r="R44" i="6"/>
  <c r="X37" i="6"/>
  <c r="N40" i="6"/>
  <c r="M41" i="6"/>
  <c r="N41" i="6" s="1"/>
  <c r="U41" i="6" s="1"/>
  <c r="F48" i="6"/>
  <c r="G46" i="6"/>
  <c r="H46" i="6" s="1"/>
  <c r="H44" i="2"/>
  <c r="H43" i="2"/>
  <c r="L43" i="2" s="1"/>
  <c r="F48" i="2"/>
  <c r="G46" i="2"/>
  <c r="N40" i="2"/>
  <c r="V40" i="2" s="1"/>
  <c r="B45" i="2"/>
  <c r="U38" i="2"/>
  <c r="W38" i="2" s="1"/>
  <c r="W39" i="2"/>
  <c r="X39" i="2" s="1"/>
  <c r="V41" i="2"/>
  <c r="Y41" i="2" s="1"/>
  <c r="O42" i="2"/>
  <c r="P42" i="2"/>
  <c r="Q42" i="2"/>
  <c r="J42" i="2"/>
  <c r="K42" i="2"/>
  <c r="I42" i="2"/>
  <c r="T42" i="2"/>
  <c r="M40" i="2"/>
  <c r="Z36" i="2"/>
  <c r="R124" i="2" s="1"/>
  <c r="S44" i="2"/>
  <c r="R44" i="2"/>
  <c r="B46" i="2"/>
  <c r="W123" i="2" s="1"/>
  <c r="Y36" i="2"/>
  <c r="E48" i="2"/>
  <c r="W38" i="6" l="1"/>
  <c r="X38" i="6" s="1"/>
  <c r="Y42" i="7"/>
  <c r="K46" i="7"/>
  <c r="O46" i="7"/>
  <c r="N42" i="8"/>
  <c r="U40" i="8"/>
  <c r="L45" i="8"/>
  <c r="M43" i="8"/>
  <c r="N43" i="8" s="1"/>
  <c r="U43" i="8" s="1"/>
  <c r="T44" i="8"/>
  <c r="I44" i="8"/>
  <c r="Q44" i="8"/>
  <c r="P44" i="8"/>
  <c r="K44" i="8"/>
  <c r="J44" i="8"/>
  <c r="O44" i="8"/>
  <c r="V41" i="8"/>
  <c r="W41" i="8" s="1"/>
  <c r="M42" i="8"/>
  <c r="U42" i="8" s="1"/>
  <c r="X39" i="8"/>
  <c r="W123" i="8"/>
  <c r="B47" i="8"/>
  <c r="H47" i="8" s="1"/>
  <c r="S46" i="8"/>
  <c r="R46" i="8"/>
  <c r="B48" i="8"/>
  <c r="F48" i="8"/>
  <c r="G46" i="8"/>
  <c r="H46" i="8" s="1"/>
  <c r="N42" i="6"/>
  <c r="V42" i="6" s="1"/>
  <c r="V42" i="8"/>
  <c r="V40" i="8"/>
  <c r="W40" i="7"/>
  <c r="X40" i="7" s="1"/>
  <c r="Y40" i="7"/>
  <c r="M42" i="6"/>
  <c r="M44" i="7"/>
  <c r="N44" i="7"/>
  <c r="Q46" i="7"/>
  <c r="X38" i="7"/>
  <c r="P46" i="7"/>
  <c r="I46" i="7"/>
  <c r="M46" i="7" s="1"/>
  <c r="T46" i="7"/>
  <c r="X123" i="7"/>
  <c r="B50" i="7"/>
  <c r="B49" i="7"/>
  <c r="H49" i="7" s="1"/>
  <c r="S48" i="7"/>
  <c r="R48" i="7"/>
  <c r="U40" i="6"/>
  <c r="F52" i="7"/>
  <c r="G50" i="7"/>
  <c r="H48" i="7"/>
  <c r="Y43" i="7"/>
  <c r="Y41" i="7"/>
  <c r="W43" i="7"/>
  <c r="Z42" i="7" s="1"/>
  <c r="U124" i="7" s="1"/>
  <c r="L47" i="7"/>
  <c r="M47" i="7" s="1"/>
  <c r="N47" i="7" s="1"/>
  <c r="U47" i="7" s="1"/>
  <c r="V45" i="7"/>
  <c r="W41" i="7"/>
  <c r="Z40" i="7" s="1"/>
  <c r="T124" i="7" s="1"/>
  <c r="W39" i="6"/>
  <c r="Z38" i="6" s="1"/>
  <c r="S124" i="6" s="1"/>
  <c r="Q44" i="6"/>
  <c r="T44" i="6"/>
  <c r="P44" i="6"/>
  <c r="K44" i="6"/>
  <c r="O44" i="6"/>
  <c r="J44" i="6"/>
  <c r="I44" i="6"/>
  <c r="T46" i="6"/>
  <c r="P46" i="6"/>
  <c r="K46" i="6"/>
  <c r="O46" i="6"/>
  <c r="J46" i="6"/>
  <c r="I46" i="6"/>
  <c r="Q46" i="6"/>
  <c r="W123" i="6"/>
  <c r="B47" i="6"/>
  <c r="H47" i="6" s="1"/>
  <c r="B48" i="6"/>
  <c r="S46" i="6"/>
  <c r="R46" i="6"/>
  <c r="V41" i="6"/>
  <c r="W41" i="6" s="1"/>
  <c r="L45" i="6"/>
  <c r="M45" i="6" s="1"/>
  <c r="N45" i="6" s="1"/>
  <c r="U45" i="6" s="1"/>
  <c r="V43" i="6"/>
  <c r="F50" i="6"/>
  <c r="G48" i="6"/>
  <c r="V40" i="6"/>
  <c r="H46" i="2"/>
  <c r="H45" i="2"/>
  <c r="L45" i="2" s="1"/>
  <c r="M45" i="2" s="1"/>
  <c r="N45" i="2" s="1"/>
  <c r="U45" i="2" s="1"/>
  <c r="M43" i="2"/>
  <c r="N43" i="2" s="1"/>
  <c r="V43" i="2" s="1"/>
  <c r="G48" i="2"/>
  <c r="F50" i="2"/>
  <c r="U40" i="2"/>
  <c r="W40" i="2" s="1"/>
  <c r="X40" i="2" s="1"/>
  <c r="Y38" i="2"/>
  <c r="Z38" i="2"/>
  <c r="S124" i="2" s="1"/>
  <c r="W41" i="2"/>
  <c r="X41" i="2" s="1"/>
  <c r="X38" i="2"/>
  <c r="R46" i="2"/>
  <c r="S46" i="2"/>
  <c r="B48" i="2"/>
  <c r="X123" i="2" s="1"/>
  <c r="M42" i="2"/>
  <c r="B47" i="2"/>
  <c r="J44" i="2"/>
  <c r="Q44" i="2"/>
  <c r="I44" i="2"/>
  <c r="K44" i="2"/>
  <c r="O44" i="2"/>
  <c r="T44" i="2"/>
  <c r="P44" i="2"/>
  <c r="N42" i="2"/>
  <c r="V42" i="2" s="1"/>
  <c r="E50" i="2"/>
  <c r="W40" i="8" l="1"/>
  <c r="U42" i="6"/>
  <c r="W42" i="8"/>
  <c r="X42" i="8" s="1"/>
  <c r="Y42" i="8"/>
  <c r="L47" i="8"/>
  <c r="M47" i="8" s="1"/>
  <c r="N47" i="8" s="1"/>
  <c r="U47" i="8" s="1"/>
  <c r="Y42" i="6"/>
  <c r="X123" i="8"/>
  <c r="B50" i="8"/>
  <c r="B49" i="8"/>
  <c r="H49" i="8" s="1"/>
  <c r="S48" i="8"/>
  <c r="R48" i="8"/>
  <c r="Y41" i="8"/>
  <c r="X41" i="8"/>
  <c r="N44" i="8"/>
  <c r="M45" i="8"/>
  <c r="N45" i="8" s="1"/>
  <c r="U45" i="8" s="1"/>
  <c r="U44" i="7"/>
  <c r="Z40" i="8"/>
  <c r="T124" i="8" s="1"/>
  <c r="M44" i="8"/>
  <c r="V43" i="8"/>
  <c r="F50" i="8"/>
  <c r="G48" i="8"/>
  <c r="H48" i="8" s="1"/>
  <c r="X40" i="8"/>
  <c r="Y40" i="8"/>
  <c r="Q46" i="8"/>
  <c r="O46" i="8"/>
  <c r="J46" i="8"/>
  <c r="T46" i="8"/>
  <c r="K46" i="8"/>
  <c r="I46" i="8"/>
  <c r="P46" i="8"/>
  <c r="X39" i="6"/>
  <c r="V44" i="7"/>
  <c r="Y44" i="7" s="1"/>
  <c r="W42" i="6"/>
  <c r="X42" i="6" s="1"/>
  <c r="N46" i="7"/>
  <c r="U46" i="7" s="1"/>
  <c r="X41" i="7"/>
  <c r="H50" i="7"/>
  <c r="P50" i="7" s="1"/>
  <c r="Q48" i="7"/>
  <c r="T48" i="7"/>
  <c r="P48" i="7"/>
  <c r="J48" i="7"/>
  <c r="O48" i="7"/>
  <c r="I48" i="7"/>
  <c r="K48" i="7"/>
  <c r="W44" i="7"/>
  <c r="X44" i="7" s="1"/>
  <c r="L49" i="7"/>
  <c r="Y45" i="7"/>
  <c r="W45" i="7"/>
  <c r="Y123" i="7"/>
  <c r="B52" i="7"/>
  <c r="B51" i="7"/>
  <c r="H51" i="7" s="1"/>
  <c r="S50" i="7"/>
  <c r="R50" i="7"/>
  <c r="V47" i="7"/>
  <c r="X43" i="7"/>
  <c r="F54" i="7"/>
  <c r="G52" i="7"/>
  <c r="M46" i="6"/>
  <c r="M44" i="6"/>
  <c r="H48" i="6"/>
  <c r="O48" i="6" s="1"/>
  <c r="Y40" i="6"/>
  <c r="V45" i="6"/>
  <c r="W45" i="6" s="1"/>
  <c r="X123" i="6"/>
  <c r="B49" i="6"/>
  <c r="H49" i="6" s="1"/>
  <c r="S48" i="6"/>
  <c r="R48" i="6"/>
  <c r="B50" i="6"/>
  <c r="Y41" i="6"/>
  <c r="X41" i="6"/>
  <c r="L47" i="6"/>
  <c r="N44" i="6"/>
  <c r="U44" i="6" s="1"/>
  <c r="W40" i="6"/>
  <c r="X40" i="6" s="1"/>
  <c r="F52" i="6"/>
  <c r="G50" i="6"/>
  <c r="Y43" i="6"/>
  <c r="N46" i="6"/>
  <c r="W43" i="6"/>
  <c r="H47" i="2"/>
  <c r="L47" i="2" s="1"/>
  <c r="M47" i="2" s="1"/>
  <c r="N47" i="2" s="1"/>
  <c r="U47" i="2" s="1"/>
  <c r="U43" i="2"/>
  <c r="W43" i="2" s="1"/>
  <c r="X43" i="2" s="1"/>
  <c r="H48" i="2"/>
  <c r="G50" i="2"/>
  <c r="F52" i="2"/>
  <c r="Y40" i="2"/>
  <c r="Z40" i="2"/>
  <c r="T124" i="2" s="1"/>
  <c r="N44" i="2"/>
  <c r="V44" i="2" s="1"/>
  <c r="U42" i="2"/>
  <c r="W42" i="2" s="1"/>
  <c r="X42" i="2" s="1"/>
  <c r="B50" i="2"/>
  <c r="Y123" i="2" s="1"/>
  <c r="S48" i="2"/>
  <c r="R48" i="2"/>
  <c r="B49" i="2"/>
  <c r="M44" i="2"/>
  <c r="T46" i="2"/>
  <c r="Q46" i="2"/>
  <c r="K46" i="2"/>
  <c r="O46" i="2"/>
  <c r="I46" i="2"/>
  <c r="J46" i="2"/>
  <c r="P46" i="2"/>
  <c r="E52" i="2"/>
  <c r="V45" i="2"/>
  <c r="U44" i="8" l="1"/>
  <c r="V47" i="8"/>
  <c r="Y43" i="8"/>
  <c r="W43" i="8"/>
  <c r="Z42" i="8" s="1"/>
  <c r="U124" i="8" s="1"/>
  <c r="M46" i="8"/>
  <c r="T48" i="8"/>
  <c r="P48" i="8"/>
  <c r="K48" i="8"/>
  <c r="O48" i="8"/>
  <c r="J48" i="8"/>
  <c r="I48" i="8"/>
  <c r="Q48" i="8"/>
  <c r="L49" i="8"/>
  <c r="V45" i="8"/>
  <c r="N46" i="8"/>
  <c r="F52" i="8"/>
  <c r="G50" i="8"/>
  <c r="H50" i="8" s="1"/>
  <c r="Y123" i="8"/>
  <c r="B51" i="8"/>
  <c r="H51" i="8" s="1"/>
  <c r="S50" i="8"/>
  <c r="R50" i="8"/>
  <c r="B52" i="8"/>
  <c r="V44" i="8"/>
  <c r="Z42" i="6"/>
  <c r="U124" i="6" s="1"/>
  <c r="V46" i="7"/>
  <c r="Y46" i="7" s="1"/>
  <c r="J50" i="7"/>
  <c r="T50" i="7"/>
  <c r="O50" i="7"/>
  <c r="Q50" i="7"/>
  <c r="K50" i="7"/>
  <c r="I50" i="7"/>
  <c r="Z44" i="7"/>
  <c r="V124" i="7" s="1"/>
  <c r="H52" i="7"/>
  <c r="F56" i="7"/>
  <c r="G54" i="7"/>
  <c r="Y47" i="7"/>
  <c r="Z123" i="7"/>
  <c r="B54" i="7"/>
  <c r="B53" i="7"/>
  <c r="H53" i="7" s="1"/>
  <c r="S52" i="7"/>
  <c r="R52" i="7"/>
  <c r="X45" i="7"/>
  <c r="M48" i="7"/>
  <c r="U46" i="6"/>
  <c r="L51" i="7"/>
  <c r="M51" i="7" s="1"/>
  <c r="N51" i="7" s="1"/>
  <c r="U51" i="7" s="1"/>
  <c r="M49" i="7"/>
  <c r="N49" i="7" s="1"/>
  <c r="U49" i="7" s="1"/>
  <c r="N48" i="7"/>
  <c r="W47" i="7"/>
  <c r="H50" i="6"/>
  <c r="P50" i="6" s="1"/>
  <c r="P48" i="6"/>
  <c r="Y43" i="2"/>
  <c r="Q48" i="6"/>
  <c r="T48" i="6"/>
  <c r="I48" i="6"/>
  <c r="X43" i="6"/>
  <c r="K48" i="6"/>
  <c r="J48" i="6"/>
  <c r="V44" i="6"/>
  <c r="W44" i="6" s="1"/>
  <c r="Z44" i="6" s="1"/>
  <c r="V124" i="6" s="1"/>
  <c r="M47" i="6"/>
  <c r="N47" i="6" s="1"/>
  <c r="U47" i="6" s="1"/>
  <c r="L49" i="6"/>
  <c r="Z40" i="6"/>
  <c r="T124" i="6" s="1"/>
  <c r="Y123" i="6"/>
  <c r="R50" i="6"/>
  <c r="B52" i="6"/>
  <c r="B51" i="6"/>
  <c r="H51" i="6" s="1"/>
  <c r="S50" i="6"/>
  <c r="F54" i="6"/>
  <c r="G52" i="6"/>
  <c r="I50" i="6"/>
  <c r="V46" i="6"/>
  <c r="Y45" i="6"/>
  <c r="X45" i="6"/>
  <c r="H49" i="2"/>
  <c r="L49" i="2" s="1"/>
  <c r="M49" i="2" s="1"/>
  <c r="N49" i="2" s="1"/>
  <c r="V49" i="2" s="1"/>
  <c r="H50" i="2"/>
  <c r="F54" i="2"/>
  <c r="G52" i="2"/>
  <c r="B51" i="2"/>
  <c r="U44" i="2"/>
  <c r="W44" i="2" s="1"/>
  <c r="X44" i="2" s="1"/>
  <c r="M46" i="2"/>
  <c r="V47" i="2"/>
  <c r="Y47" i="2" s="1"/>
  <c r="N46" i="2"/>
  <c r="I48" i="2"/>
  <c r="Q48" i="2"/>
  <c r="O48" i="2"/>
  <c r="T48" i="2"/>
  <c r="K48" i="2"/>
  <c r="J48" i="2"/>
  <c r="P48" i="2"/>
  <c r="Z42" i="2"/>
  <c r="U124" i="2" s="1"/>
  <c r="B52" i="2"/>
  <c r="S50" i="2"/>
  <c r="R50" i="2"/>
  <c r="Y42" i="2"/>
  <c r="E54" i="2"/>
  <c r="W45" i="2"/>
  <c r="Y45" i="2"/>
  <c r="O50" i="6" l="1"/>
  <c r="O50" i="8"/>
  <c r="J50" i="8"/>
  <c r="I50" i="8"/>
  <c r="Q50" i="8"/>
  <c r="T50" i="8"/>
  <c r="P50" i="8"/>
  <c r="K50" i="8"/>
  <c r="Y47" i="8"/>
  <c r="J50" i="6"/>
  <c r="F54" i="8"/>
  <c r="G52" i="8"/>
  <c r="H52" i="8" s="1"/>
  <c r="W44" i="8"/>
  <c r="X44" i="8" s="1"/>
  <c r="Y44" i="8"/>
  <c r="L51" i="8"/>
  <c r="M51" i="8" s="1"/>
  <c r="N51" i="8" s="1"/>
  <c r="U51" i="8" s="1"/>
  <c r="U46" i="8"/>
  <c r="M49" i="8"/>
  <c r="N49" i="8" s="1"/>
  <c r="U49" i="8" s="1"/>
  <c r="N48" i="8"/>
  <c r="X43" i="8"/>
  <c r="V46" i="8"/>
  <c r="Y45" i="8"/>
  <c r="T50" i="6"/>
  <c r="Q50" i="6"/>
  <c r="Z123" i="8"/>
  <c r="R52" i="8"/>
  <c r="B54" i="8"/>
  <c r="B53" i="8"/>
  <c r="H53" i="8" s="1"/>
  <c r="S52" i="8"/>
  <c r="W47" i="8"/>
  <c r="X47" i="8" s="1"/>
  <c r="M48" i="8"/>
  <c r="W45" i="8"/>
  <c r="Z44" i="8" s="1"/>
  <c r="V124" i="8" s="1"/>
  <c r="W46" i="7"/>
  <c r="X46" i="7" s="1"/>
  <c r="K50" i="6"/>
  <c r="M50" i="7"/>
  <c r="N50" i="7"/>
  <c r="V50" i="7" s="1"/>
  <c r="U48" i="7"/>
  <c r="W46" i="6"/>
  <c r="X46" i="6" s="1"/>
  <c r="H54" i="7"/>
  <c r="I54" i="7" s="1"/>
  <c r="X47" i="7"/>
  <c r="F58" i="7"/>
  <c r="G56" i="7"/>
  <c r="Y44" i="6"/>
  <c r="N48" i="6"/>
  <c r="L53" i="7"/>
  <c r="M53" i="7" s="1"/>
  <c r="N53" i="7" s="1"/>
  <c r="U53" i="7" s="1"/>
  <c r="T52" i="7"/>
  <c r="P52" i="7"/>
  <c r="K52" i="7"/>
  <c r="O52" i="7"/>
  <c r="J52" i="7"/>
  <c r="I52" i="7"/>
  <c r="Q52" i="7"/>
  <c r="V51" i="7"/>
  <c r="W51" i="7" s="1"/>
  <c r="V48" i="7"/>
  <c r="AA123" i="7"/>
  <c r="B55" i="7"/>
  <c r="H55" i="7" s="1"/>
  <c r="S54" i="7"/>
  <c r="R54" i="7"/>
  <c r="B56" i="7"/>
  <c r="V49" i="7"/>
  <c r="W49" i="7" s="1"/>
  <c r="X44" i="6"/>
  <c r="M48" i="6"/>
  <c r="Z123" i="6"/>
  <c r="B54" i="6"/>
  <c r="B53" i="6"/>
  <c r="H53" i="6" s="1"/>
  <c r="S52" i="6"/>
  <c r="R52" i="6"/>
  <c r="V48" i="6"/>
  <c r="H52" i="6"/>
  <c r="Y46" i="6"/>
  <c r="F56" i="6"/>
  <c r="G54" i="6"/>
  <c r="L51" i="6"/>
  <c r="M51" i="6" s="1"/>
  <c r="N51" i="6" s="1"/>
  <c r="U51" i="6" s="1"/>
  <c r="M49" i="6"/>
  <c r="N49" i="6" s="1"/>
  <c r="U49" i="6" s="1"/>
  <c r="V47" i="6"/>
  <c r="W47" i="2"/>
  <c r="H51" i="2"/>
  <c r="L51" i="2" s="1"/>
  <c r="M51" i="2" s="1"/>
  <c r="H52" i="2"/>
  <c r="F56" i="2"/>
  <c r="G54" i="2"/>
  <c r="Y44" i="2"/>
  <c r="Z44" i="2"/>
  <c r="V124" i="2" s="1"/>
  <c r="U46" i="2"/>
  <c r="X45" i="2"/>
  <c r="N48" i="2"/>
  <c r="V48" i="2" s="1"/>
  <c r="B53" i="2"/>
  <c r="Z123" i="2"/>
  <c r="V46" i="2"/>
  <c r="M48" i="2"/>
  <c r="I50" i="2"/>
  <c r="K50" i="2"/>
  <c r="P50" i="2"/>
  <c r="J50" i="2"/>
  <c r="O50" i="2"/>
  <c r="Q50" i="2"/>
  <c r="T50" i="2"/>
  <c r="B54" i="2"/>
  <c r="AA123" i="2" s="1"/>
  <c r="R52" i="2"/>
  <c r="S52" i="2"/>
  <c r="X47" i="2"/>
  <c r="E56" i="2"/>
  <c r="U49" i="2"/>
  <c r="W49" i="2" s="1"/>
  <c r="W48" i="7" l="1"/>
  <c r="N52" i="7"/>
  <c r="U48" i="6"/>
  <c r="M50" i="6"/>
  <c r="U48" i="8"/>
  <c r="V48" i="8"/>
  <c r="X45" i="8"/>
  <c r="V49" i="8"/>
  <c r="N50" i="8"/>
  <c r="L53" i="8"/>
  <c r="Y46" i="8"/>
  <c r="W46" i="8"/>
  <c r="X46" i="8" s="1"/>
  <c r="I52" i="8"/>
  <c r="Q52" i="8"/>
  <c r="T52" i="8"/>
  <c r="P52" i="8"/>
  <c r="K52" i="8"/>
  <c r="O52" i="8"/>
  <c r="J52" i="8"/>
  <c r="M50" i="8"/>
  <c r="N50" i="6"/>
  <c r="AA123" i="8"/>
  <c r="B56" i="8"/>
  <c r="B55" i="8"/>
  <c r="H55" i="8" s="1"/>
  <c r="S54" i="8"/>
  <c r="R54" i="8"/>
  <c r="V51" i="8"/>
  <c r="W51" i="8" s="1"/>
  <c r="F56" i="8"/>
  <c r="G54" i="8"/>
  <c r="H54" i="8" s="1"/>
  <c r="U50" i="7"/>
  <c r="Z46" i="7"/>
  <c r="W124" i="7" s="1"/>
  <c r="O54" i="7"/>
  <c r="P54" i="7"/>
  <c r="T54" i="7"/>
  <c r="J54" i="7"/>
  <c r="Z48" i="7"/>
  <c r="X124" i="7" s="1"/>
  <c r="Q54" i="7"/>
  <c r="M52" i="7"/>
  <c r="U52" i="7" s="1"/>
  <c r="K54" i="7"/>
  <c r="N54" i="7" s="1"/>
  <c r="H56" i="7"/>
  <c r="Y48" i="7"/>
  <c r="X48" i="7"/>
  <c r="F60" i="7"/>
  <c r="G58" i="7"/>
  <c r="AB123" i="7"/>
  <c r="R56" i="7"/>
  <c r="B58" i="7"/>
  <c r="B57" i="7"/>
  <c r="H57" i="7" s="1"/>
  <c r="S56" i="7"/>
  <c r="Y49" i="7"/>
  <c r="X49" i="7"/>
  <c r="Y51" i="7"/>
  <c r="X51" i="7"/>
  <c r="V53" i="7"/>
  <c r="Y50" i="7"/>
  <c r="L55" i="7"/>
  <c r="M55" i="7" s="1"/>
  <c r="N55" i="7" s="1"/>
  <c r="U55" i="7" s="1"/>
  <c r="V52" i="7"/>
  <c r="W53" i="7"/>
  <c r="W50" i="7"/>
  <c r="Z50" i="7" s="1"/>
  <c r="Y124" i="7" s="1"/>
  <c r="V50" i="6"/>
  <c r="H54" i="6"/>
  <c r="K54" i="6" s="1"/>
  <c r="Y47" i="6"/>
  <c r="Y48" i="6"/>
  <c r="F58" i="6"/>
  <c r="G56" i="6"/>
  <c r="W47" i="6"/>
  <c r="Z46" i="6" s="1"/>
  <c r="W124" i="6" s="1"/>
  <c r="W48" i="6"/>
  <c r="X48" i="6" s="1"/>
  <c r="AA123" i="6"/>
  <c r="B56" i="6"/>
  <c r="B55" i="6"/>
  <c r="H55" i="6" s="1"/>
  <c r="S54" i="6"/>
  <c r="R54" i="6"/>
  <c r="L53" i="6"/>
  <c r="M53" i="6" s="1"/>
  <c r="N53" i="6" s="1"/>
  <c r="U53" i="6" s="1"/>
  <c r="V51" i="6"/>
  <c r="W51" i="6" s="1"/>
  <c r="V49" i="6"/>
  <c r="Q52" i="6"/>
  <c r="T52" i="6"/>
  <c r="P52" i="6"/>
  <c r="K52" i="6"/>
  <c r="O52" i="6"/>
  <c r="J52" i="6"/>
  <c r="I52" i="6"/>
  <c r="H53" i="2"/>
  <c r="L53" i="2" s="1"/>
  <c r="M53" i="2" s="1"/>
  <c r="N53" i="2" s="1"/>
  <c r="V53" i="2" s="1"/>
  <c r="H54" i="2"/>
  <c r="G56" i="2"/>
  <c r="F58" i="2"/>
  <c r="Y46" i="2"/>
  <c r="W46" i="2"/>
  <c r="Z46" i="2" s="1"/>
  <c r="W124" i="2" s="1"/>
  <c r="U48" i="2"/>
  <c r="Y48" i="2" s="1"/>
  <c r="B55" i="2"/>
  <c r="N50" i="2"/>
  <c r="V50" i="2" s="1"/>
  <c r="I52" i="2"/>
  <c r="Q52" i="2"/>
  <c r="T52" i="2"/>
  <c r="O52" i="2"/>
  <c r="J52" i="2"/>
  <c r="P52" i="2"/>
  <c r="K52" i="2"/>
  <c r="M50" i="2"/>
  <c r="B56" i="2"/>
  <c r="AB123" i="2" s="1"/>
  <c r="S54" i="2"/>
  <c r="R54" i="2"/>
  <c r="E58" i="2"/>
  <c r="X49" i="2"/>
  <c r="Y49" i="2"/>
  <c r="N51" i="2"/>
  <c r="V51" i="2" s="1"/>
  <c r="U50" i="6" l="1"/>
  <c r="W50" i="6"/>
  <c r="X50" i="6" s="1"/>
  <c r="Z46" i="8"/>
  <c r="W124" i="8" s="1"/>
  <c r="F58" i="8"/>
  <c r="G56" i="8"/>
  <c r="H56" i="8" s="1"/>
  <c r="Y51" i="8"/>
  <c r="X51" i="8"/>
  <c r="AB123" i="8"/>
  <c r="B58" i="8"/>
  <c r="B57" i="8"/>
  <c r="H57" i="8" s="1"/>
  <c r="S56" i="8"/>
  <c r="R56" i="8"/>
  <c r="U50" i="8"/>
  <c r="V50" i="8"/>
  <c r="N52" i="8"/>
  <c r="V52" i="8" s="1"/>
  <c r="Y49" i="8"/>
  <c r="Y48" i="8"/>
  <c r="L55" i="8"/>
  <c r="M55" i="8" s="1"/>
  <c r="N55" i="8" s="1"/>
  <c r="U55" i="8" s="1"/>
  <c r="Q54" i="8"/>
  <c r="T54" i="8"/>
  <c r="P54" i="8"/>
  <c r="K54" i="8"/>
  <c r="O54" i="8"/>
  <c r="J54" i="8"/>
  <c r="I54" i="8"/>
  <c r="M52" i="8"/>
  <c r="M53" i="8"/>
  <c r="N53" i="8" s="1"/>
  <c r="U53" i="8" s="1"/>
  <c r="W49" i="8"/>
  <c r="X49" i="8" s="1"/>
  <c r="W48" i="8"/>
  <c r="X48" i="8" s="1"/>
  <c r="O54" i="6"/>
  <c r="Q54" i="6"/>
  <c r="P54" i="6"/>
  <c r="I54" i="6"/>
  <c r="T54" i="6"/>
  <c r="J54" i="6"/>
  <c r="H58" i="7"/>
  <c r="T58" i="7" s="1"/>
  <c r="M54" i="7"/>
  <c r="U54" i="7" s="1"/>
  <c r="Y50" i="6"/>
  <c r="L57" i="7"/>
  <c r="M57" i="7" s="1"/>
  <c r="N57" i="7" s="1"/>
  <c r="U57" i="7" s="1"/>
  <c r="Y53" i="7"/>
  <c r="X53" i="7"/>
  <c r="AC123" i="7"/>
  <c r="B60" i="7"/>
  <c r="B59" i="7"/>
  <c r="H59" i="7" s="1"/>
  <c r="S58" i="7"/>
  <c r="R58" i="7"/>
  <c r="F62" i="7"/>
  <c r="G60" i="7"/>
  <c r="I56" i="7"/>
  <c r="Q56" i="7"/>
  <c r="T56" i="7"/>
  <c r="P56" i="7"/>
  <c r="K56" i="7"/>
  <c r="O56" i="7"/>
  <c r="J56" i="7"/>
  <c r="V55" i="7"/>
  <c r="X50" i="7"/>
  <c r="V54" i="7"/>
  <c r="Y52" i="7"/>
  <c r="W52" i="7"/>
  <c r="Z52" i="7" s="1"/>
  <c r="Z124" i="7" s="1"/>
  <c r="M52" i="6"/>
  <c r="L55" i="6"/>
  <c r="V53" i="6"/>
  <c r="W53" i="6" s="1"/>
  <c r="AB123" i="6"/>
  <c r="B57" i="6"/>
  <c r="H57" i="6" s="1"/>
  <c r="S56" i="6"/>
  <c r="R56" i="6"/>
  <c r="B58" i="6"/>
  <c r="H56" i="6"/>
  <c r="N52" i="6"/>
  <c r="Z50" i="6"/>
  <c r="Y124" i="6" s="1"/>
  <c r="F60" i="6"/>
  <c r="G58" i="6"/>
  <c r="X47" i="6"/>
  <c r="Y49" i="6"/>
  <c r="X51" i="6"/>
  <c r="Y51" i="6"/>
  <c r="W49" i="6"/>
  <c r="Z48" i="6" s="1"/>
  <c r="X124" i="6" s="1"/>
  <c r="H56" i="2"/>
  <c r="H55" i="2"/>
  <c r="L55" i="2" s="1"/>
  <c r="M55" i="2" s="1"/>
  <c r="N55" i="2" s="1"/>
  <c r="U55" i="2" s="1"/>
  <c r="X46" i="2"/>
  <c r="G58" i="2"/>
  <c r="F60" i="2"/>
  <c r="W48" i="2"/>
  <c r="X48" i="2" s="1"/>
  <c r="U50" i="2"/>
  <c r="Y50" i="2" s="1"/>
  <c r="N52" i="2"/>
  <c r="V52" i="2" s="1"/>
  <c r="B57" i="2"/>
  <c r="B58" i="2"/>
  <c r="AC123" i="2" s="1"/>
  <c r="S56" i="2"/>
  <c r="R56" i="2"/>
  <c r="Q54" i="2"/>
  <c r="K54" i="2"/>
  <c r="O54" i="2"/>
  <c r="T54" i="2"/>
  <c r="J54" i="2"/>
  <c r="P54" i="2"/>
  <c r="I54" i="2"/>
  <c r="M52" i="2"/>
  <c r="E60" i="2"/>
  <c r="U53" i="2"/>
  <c r="W53" i="2" s="1"/>
  <c r="U51" i="2"/>
  <c r="W51" i="2" s="1"/>
  <c r="N54" i="8" l="1"/>
  <c r="O58" i="7"/>
  <c r="K58" i="7"/>
  <c r="Q58" i="7"/>
  <c r="Y50" i="8"/>
  <c r="M54" i="8"/>
  <c r="U54" i="8" s="1"/>
  <c r="V55" i="8"/>
  <c r="W50" i="8"/>
  <c r="Z50" i="8" s="1"/>
  <c r="Y124" i="8" s="1"/>
  <c r="L57" i="8"/>
  <c r="M57" i="8" s="1"/>
  <c r="N57" i="8" s="1"/>
  <c r="U57" i="8" s="1"/>
  <c r="M54" i="6"/>
  <c r="V53" i="8"/>
  <c r="W53" i="8" s="1"/>
  <c r="AC123" i="8"/>
  <c r="B59" i="8"/>
  <c r="H59" i="8" s="1"/>
  <c r="S58" i="8"/>
  <c r="R58" i="8"/>
  <c r="B60" i="8"/>
  <c r="T56" i="8"/>
  <c r="P56" i="8"/>
  <c r="K56" i="8"/>
  <c r="O56" i="8"/>
  <c r="J56" i="8"/>
  <c r="I56" i="8"/>
  <c r="Q56" i="8"/>
  <c r="Z48" i="8"/>
  <c r="X124" i="8" s="1"/>
  <c r="V54" i="8"/>
  <c r="U52" i="8"/>
  <c r="W52" i="8" s="1"/>
  <c r="X52" i="8" s="1"/>
  <c r="F60" i="8"/>
  <c r="G58" i="8"/>
  <c r="H58" i="8" s="1"/>
  <c r="I58" i="7"/>
  <c r="P58" i="7"/>
  <c r="J58" i="7"/>
  <c r="N54" i="6"/>
  <c r="U54" i="6" s="1"/>
  <c r="M56" i="7"/>
  <c r="F64" i="7"/>
  <c r="G62" i="7"/>
  <c r="W54" i="7"/>
  <c r="X54" i="7" s="1"/>
  <c r="Y55" i="7"/>
  <c r="AD123" i="7"/>
  <c r="B62" i="7"/>
  <c r="B61" i="7"/>
  <c r="H61" i="7" s="1"/>
  <c r="S60" i="7"/>
  <c r="R60" i="7"/>
  <c r="U52" i="6"/>
  <c r="N56" i="7"/>
  <c r="U56" i="7" s="1"/>
  <c r="Y54" i="7"/>
  <c r="V57" i="7"/>
  <c r="X52" i="7"/>
  <c r="H60" i="7"/>
  <c r="L59" i="7"/>
  <c r="M59" i="7" s="1"/>
  <c r="N59" i="7" s="1"/>
  <c r="U59" i="7" s="1"/>
  <c r="W55" i="7"/>
  <c r="H58" i="6"/>
  <c r="T58" i="6" s="1"/>
  <c r="X49" i="6"/>
  <c r="O56" i="6"/>
  <c r="J56" i="6"/>
  <c r="I56" i="6"/>
  <c r="Q56" i="6"/>
  <c r="K56" i="6"/>
  <c r="T56" i="6"/>
  <c r="P56" i="6"/>
  <c r="L57" i="6"/>
  <c r="V52" i="6"/>
  <c r="F62" i="6"/>
  <c r="G60" i="6"/>
  <c r="AC123" i="6"/>
  <c r="R58" i="6"/>
  <c r="B60" i="6"/>
  <c r="S58" i="6"/>
  <c r="B59" i="6"/>
  <c r="H59" i="6" s="1"/>
  <c r="Y53" i="6"/>
  <c r="X53" i="6"/>
  <c r="M55" i="6"/>
  <c r="N55" i="6" s="1"/>
  <c r="U55" i="6" s="1"/>
  <c r="H57" i="2"/>
  <c r="L57" i="2" s="1"/>
  <c r="M57" i="2" s="1"/>
  <c r="N57" i="2" s="1"/>
  <c r="U57" i="2" s="1"/>
  <c r="H58" i="2"/>
  <c r="F62" i="2"/>
  <c r="G60" i="2"/>
  <c r="Z48" i="2"/>
  <c r="X124" i="2" s="1"/>
  <c r="U52" i="2"/>
  <c r="W52" i="2" s="1"/>
  <c r="Z52" i="2" s="1"/>
  <c r="Z124" i="2" s="1"/>
  <c r="W50" i="2"/>
  <c r="X50" i="2" s="1"/>
  <c r="B59" i="2"/>
  <c r="N54" i="2"/>
  <c r="V54" i="2" s="1"/>
  <c r="O56" i="2"/>
  <c r="K56" i="2"/>
  <c r="J56" i="2"/>
  <c r="T56" i="2"/>
  <c r="I56" i="2"/>
  <c r="P56" i="2"/>
  <c r="Q56" i="2"/>
  <c r="Y53" i="2"/>
  <c r="V55" i="2"/>
  <c r="W55" i="2" s="1"/>
  <c r="M54" i="2"/>
  <c r="R58" i="2"/>
  <c r="B60" i="2"/>
  <c r="AD123" i="2" s="1"/>
  <c r="S58" i="2"/>
  <c r="Y51" i="2"/>
  <c r="X51" i="2"/>
  <c r="E62" i="2"/>
  <c r="X53" i="2"/>
  <c r="M58" i="7" l="1"/>
  <c r="Z52" i="8"/>
  <c r="Z124" i="8" s="1"/>
  <c r="W54" i="8"/>
  <c r="Y52" i="8"/>
  <c r="X50" i="8"/>
  <c r="F62" i="8"/>
  <c r="G60" i="8"/>
  <c r="H60" i="8" s="1"/>
  <c r="N56" i="8"/>
  <c r="Z54" i="7"/>
  <c r="AA124" i="7" s="1"/>
  <c r="M56" i="8"/>
  <c r="L59" i="8"/>
  <c r="M59" i="8" s="1"/>
  <c r="N59" i="8" s="1"/>
  <c r="U59" i="8" s="1"/>
  <c r="X53" i="8"/>
  <c r="Y53" i="8"/>
  <c r="O58" i="8"/>
  <c r="J58" i="8"/>
  <c r="I58" i="8"/>
  <c r="Q58" i="8"/>
  <c r="P58" i="8"/>
  <c r="K58" i="8"/>
  <c r="T58" i="8"/>
  <c r="W52" i="6"/>
  <c r="Z52" i="6" s="1"/>
  <c r="Z124" i="6" s="1"/>
  <c r="Y54" i="8"/>
  <c r="X54" i="8"/>
  <c r="AD123" i="8"/>
  <c r="R60" i="8"/>
  <c r="B62" i="8"/>
  <c r="B61" i="8"/>
  <c r="H61" i="8" s="1"/>
  <c r="S60" i="8"/>
  <c r="Y55" i="8"/>
  <c r="W55" i="8"/>
  <c r="Z54" i="8" s="1"/>
  <c r="AA124" i="8" s="1"/>
  <c r="V57" i="8"/>
  <c r="V54" i="6"/>
  <c r="W54" i="6" s="1"/>
  <c r="X54" i="6" s="1"/>
  <c r="N58" i="7"/>
  <c r="V58" i="7" s="1"/>
  <c r="O58" i="6"/>
  <c r="Q58" i="6"/>
  <c r="H62" i="7"/>
  <c r="J62" i="7" s="1"/>
  <c r="K58" i="6"/>
  <c r="I58" i="6"/>
  <c r="P58" i="6"/>
  <c r="J58" i="6"/>
  <c r="X55" i="7"/>
  <c r="L61" i="7"/>
  <c r="V59" i="7"/>
  <c r="W59" i="7" s="1"/>
  <c r="Y57" i="7"/>
  <c r="AE123" i="7"/>
  <c r="B63" i="7"/>
  <c r="H63" i="7" s="1"/>
  <c r="S62" i="7"/>
  <c r="R62" i="7"/>
  <c r="B64" i="7"/>
  <c r="F66" i="7"/>
  <c r="G64" i="7"/>
  <c r="T60" i="7"/>
  <c r="P60" i="7"/>
  <c r="K60" i="7"/>
  <c r="O60" i="7"/>
  <c r="J60" i="7"/>
  <c r="I60" i="7"/>
  <c r="Q60" i="7"/>
  <c r="W57" i="7"/>
  <c r="X57" i="7" s="1"/>
  <c r="O62" i="7"/>
  <c r="V56" i="7"/>
  <c r="V55" i="6"/>
  <c r="W55" i="6" s="1"/>
  <c r="L59" i="6"/>
  <c r="N56" i="6"/>
  <c r="H60" i="6"/>
  <c r="M57" i="6"/>
  <c r="N57" i="6" s="1"/>
  <c r="U57" i="6" s="1"/>
  <c r="M56" i="6"/>
  <c r="Y52" i="6"/>
  <c r="X52" i="6"/>
  <c r="AD123" i="6"/>
  <c r="B62" i="6"/>
  <c r="B61" i="6"/>
  <c r="H61" i="6" s="1"/>
  <c r="S60" i="6"/>
  <c r="R60" i="6"/>
  <c r="F64" i="6"/>
  <c r="G62" i="6"/>
  <c r="H59" i="2"/>
  <c r="L59" i="2" s="1"/>
  <c r="M59" i="2" s="1"/>
  <c r="N59" i="2" s="1"/>
  <c r="V59" i="2" s="1"/>
  <c r="H60" i="2"/>
  <c r="U54" i="2"/>
  <c r="W54" i="2" s="1"/>
  <c r="X54" i="2" s="1"/>
  <c r="Y52" i="2"/>
  <c r="F64" i="2"/>
  <c r="G62" i="2"/>
  <c r="Z50" i="2"/>
  <c r="Y124" i="2" s="1"/>
  <c r="X52" i="2"/>
  <c r="Y55" i="2"/>
  <c r="V57" i="2"/>
  <c r="Y57" i="2" s="1"/>
  <c r="Y54" i="2"/>
  <c r="X55" i="2"/>
  <c r="M56" i="2"/>
  <c r="R60" i="2"/>
  <c r="B62" i="2"/>
  <c r="S60" i="2"/>
  <c r="B61" i="2"/>
  <c r="J58" i="2"/>
  <c r="P58" i="2"/>
  <c r="I58" i="2"/>
  <c r="K58" i="2"/>
  <c r="O58" i="2"/>
  <c r="Q58" i="2"/>
  <c r="T58" i="2"/>
  <c r="N56" i="2"/>
  <c r="V56" i="2" s="1"/>
  <c r="E64" i="2"/>
  <c r="Y54" i="6" l="1"/>
  <c r="P62" i="7"/>
  <c r="U56" i="8"/>
  <c r="Q62" i="7"/>
  <c r="Y57" i="8"/>
  <c r="L61" i="8"/>
  <c r="M61" i="8" s="1"/>
  <c r="N61" i="8" s="1"/>
  <c r="U61" i="8" s="1"/>
  <c r="I60" i="8"/>
  <c r="Q60" i="8"/>
  <c r="T60" i="8"/>
  <c r="P60" i="8"/>
  <c r="K60" i="8"/>
  <c r="J60" i="8"/>
  <c r="O60" i="8"/>
  <c r="X55" i="8"/>
  <c r="AE123" i="8"/>
  <c r="B64" i="8"/>
  <c r="B63" i="8"/>
  <c r="H63" i="8" s="1"/>
  <c r="S62" i="8"/>
  <c r="R62" i="8"/>
  <c r="N58" i="8"/>
  <c r="F64" i="8"/>
  <c r="G62" i="8"/>
  <c r="H62" i="8" s="1"/>
  <c r="M58" i="8"/>
  <c r="V59" i="8"/>
  <c r="W57" i="8"/>
  <c r="X57" i="8" s="1"/>
  <c r="V56" i="8"/>
  <c r="W56" i="8" s="1"/>
  <c r="T62" i="7"/>
  <c r="I62" i="7"/>
  <c r="Z54" i="6"/>
  <c r="AA124" i="6" s="1"/>
  <c r="K62" i="7"/>
  <c r="U58" i="7"/>
  <c r="H64" i="7"/>
  <c r="T64" i="7" s="1"/>
  <c r="N58" i="6"/>
  <c r="V58" i="6" s="1"/>
  <c r="M58" i="6"/>
  <c r="Y55" i="6"/>
  <c r="H62" i="6"/>
  <c r="O62" i="6" s="1"/>
  <c r="X55" i="6"/>
  <c r="N60" i="7"/>
  <c r="F68" i="7"/>
  <c r="G66" i="7"/>
  <c r="L63" i="7"/>
  <c r="Y59" i="7"/>
  <c r="X59" i="7"/>
  <c r="M60" i="7"/>
  <c r="AF123" i="7"/>
  <c r="R64" i="7"/>
  <c r="B66" i="7"/>
  <c r="B65" i="7"/>
  <c r="H65" i="7" s="1"/>
  <c r="S64" i="7"/>
  <c r="Y56" i="7"/>
  <c r="W56" i="7"/>
  <c r="Z56" i="7" s="1"/>
  <c r="AB124" i="7" s="1"/>
  <c r="M61" i="7"/>
  <c r="N61" i="7" s="1"/>
  <c r="U61" i="7" s="1"/>
  <c r="Q60" i="6"/>
  <c r="T60" i="6"/>
  <c r="P60" i="6"/>
  <c r="K60" i="6"/>
  <c r="O60" i="6"/>
  <c r="J60" i="6"/>
  <c r="I60" i="6"/>
  <c r="L61" i="6"/>
  <c r="M61" i="6" s="1"/>
  <c r="N61" i="6" s="1"/>
  <c r="U61" i="6" s="1"/>
  <c r="M59" i="6"/>
  <c r="N59" i="6" s="1"/>
  <c r="U59" i="6" s="1"/>
  <c r="V57" i="6"/>
  <c r="G64" i="6"/>
  <c r="F66" i="6"/>
  <c r="AE123" i="6"/>
  <c r="B64" i="6"/>
  <c r="B63" i="6"/>
  <c r="H63" i="6" s="1"/>
  <c r="S62" i="6"/>
  <c r="R62" i="6"/>
  <c r="U56" i="6"/>
  <c r="V56" i="6"/>
  <c r="H62" i="2"/>
  <c r="H61" i="2"/>
  <c r="L61" i="2" s="1"/>
  <c r="M61" i="2" s="1"/>
  <c r="N61" i="2" s="1"/>
  <c r="U61" i="2" s="1"/>
  <c r="G64" i="2"/>
  <c r="F66" i="2"/>
  <c r="W57" i="2"/>
  <c r="X57" i="2" s="1"/>
  <c r="N58" i="2"/>
  <c r="V58" i="2" s="1"/>
  <c r="B63" i="2"/>
  <c r="AE123" i="2"/>
  <c r="U56" i="2"/>
  <c r="W56" i="2" s="1"/>
  <c r="X56" i="2" s="1"/>
  <c r="M58" i="2"/>
  <c r="S62" i="2"/>
  <c r="B64" i="2"/>
  <c r="AF123" i="2" s="1"/>
  <c r="R62" i="2"/>
  <c r="I60" i="2"/>
  <c r="K60" i="2"/>
  <c r="J60" i="2"/>
  <c r="Q60" i="2"/>
  <c r="P60" i="2"/>
  <c r="O60" i="2"/>
  <c r="T60" i="2"/>
  <c r="Z54" i="2"/>
  <c r="AA124" i="2" s="1"/>
  <c r="U59" i="2"/>
  <c r="W59" i="2" s="1"/>
  <c r="E66" i="2"/>
  <c r="J64" i="7" l="1"/>
  <c r="Y59" i="8"/>
  <c r="F66" i="8"/>
  <c r="G64" i="8"/>
  <c r="H64" i="8" s="1"/>
  <c r="L63" i="8"/>
  <c r="M63" i="8" s="1"/>
  <c r="N63" i="8" s="1"/>
  <c r="U63" i="8" s="1"/>
  <c r="N60" i="8"/>
  <c r="Q62" i="8"/>
  <c r="T62" i="8"/>
  <c r="P62" i="8"/>
  <c r="K62" i="8"/>
  <c r="O62" i="8"/>
  <c r="J62" i="8"/>
  <c r="I62" i="8"/>
  <c r="U58" i="8"/>
  <c r="AF123" i="8"/>
  <c r="B66" i="8"/>
  <c r="B65" i="8"/>
  <c r="H65" i="8" s="1"/>
  <c r="S64" i="8"/>
  <c r="R64" i="8"/>
  <c r="M60" i="8"/>
  <c r="V58" i="8"/>
  <c r="Z56" i="8"/>
  <c r="AB124" i="8" s="1"/>
  <c r="K64" i="7"/>
  <c r="M62" i="7"/>
  <c r="X56" i="8"/>
  <c r="Y56" i="8"/>
  <c r="W59" i="8"/>
  <c r="X59" i="8" s="1"/>
  <c r="V61" i="8"/>
  <c r="W61" i="8" s="1"/>
  <c r="N62" i="7"/>
  <c r="Q64" i="7"/>
  <c r="W58" i="7"/>
  <c r="Y58" i="7"/>
  <c r="O64" i="7"/>
  <c r="I64" i="7"/>
  <c r="M64" i="7" s="1"/>
  <c r="P64" i="7"/>
  <c r="Q62" i="6"/>
  <c r="U58" i="6"/>
  <c r="Y58" i="6" s="1"/>
  <c r="K62" i="6"/>
  <c r="I62" i="6"/>
  <c r="P62" i="6"/>
  <c r="X56" i="7"/>
  <c r="J62" i="6"/>
  <c r="T62" i="6"/>
  <c r="L65" i="7"/>
  <c r="U60" i="7"/>
  <c r="AG123" i="7"/>
  <c r="B68" i="7"/>
  <c r="B67" i="7"/>
  <c r="H67" i="7" s="1"/>
  <c r="S66" i="7"/>
  <c r="R66" i="7"/>
  <c r="M63" i="7"/>
  <c r="N63" i="7" s="1"/>
  <c r="U63" i="7" s="1"/>
  <c r="F70" i="7"/>
  <c r="G68" i="7"/>
  <c r="V61" i="7"/>
  <c r="H66" i="7"/>
  <c r="V60" i="7"/>
  <c r="W56" i="6"/>
  <c r="X56" i="6" s="1"/>
  <c r="M60" i="6"/>
  <c r="F68" i="6"/>
  <c r="G66" i="6"/>
  <c r="Y56" i="6"/>
  <c r="L63" i="6"/>
  <c r="H64" i="6"/>
  <c r="V59" i="6"/>
  <c r="W59" i="6" s="1"/>
  <c r="AF123" i="6"/>
  <c r="B65" i="6"/>
  <c r="H65" i="6" s="1"/>
  <c r="S64" i="6"/>
  <c r="R64" i="6"/>
  <c r="B66" i="6"/>
  <c r="Y57" i="6"/>
  <c r="W57" i="6"/>
  <c r="V61" i="6"/>
  <c r="N60" i="6"/>
  <c r="W58" i="6"/>
  <c r="X58" i="6" s="1"/>
  <c r="H64" i="2"/>
  <c r="H63" i="2"/>
  <c r="L63" i="2" s="1"/>
  <c r="M63" i="2" s="1"/>
  <c r="N63" i="2" s="1"/>
  <c r="V63" i="2" s="1"/>
  <c r="F68" i="2"/>
  <c r="G66" i="2"/>
  <c r="U58" i="2"/>
  <c r="W58" i="2" s="1"/>
  <c r="X58" i="2" s="1"/>
  <c r="B65" i="2"/>
  <c r="N60" i="2"/>
  <c r="V60" i="2" s="1"/>
  <c r="V61" i="2"/>
  <c r="W61" i="2" s="1"/>
  <c r="R64" i="2"/>
  <c r="B66" i="2"/>
  <c r="AG123" i="2" s="1"/>
  <c r="S64" i="2"/>
  <c r="Z56" i="2"/>
  <c r="AB124" i="2" s="1"/>
  <c r="M60" i="2"/>
  <c r="J62" i="2"/>
  <c r="T62" i="2"/>
  <c r="Q62" i="2"/>
  <c r="I62" i="2"/>
  <c r="P62" i="2"/>
  <c r="O62" i="2"/>
  <c r="K62" i="2"/>
  <c r="Y56" i="2"/>
  <c r="X59" i="2"/>
  <c r="E68" i="2"/>
  <c r="Y59" i="2"/>
  <c r="N64" i="7" l="1"/>
  <c r="U62" i="7"/>
  <c r="H68" i="7"/>
  <c r="T68" i="7" s="1"/>
  <c r="M62" i="8"/>
  <c r="W58" i="8"/>
  <c r="X58" i="8" s="1"/>
  <c r="V63" i="8"/>
  <c r="Y58" i="8"/>
  <c r="L65" i="8"/>
  <c r="T64" i="8"/>
  <c r="P64" i="8"/>
  <c r="K64" i="8"/>
  <c r="O64" i="8"/>
  <c r="J64" i="8"/>
  <c r="I64" i="8"/>
  <c r="Q64" i="8"/>
  <c r="V62" i="7"/>
  <c r="W62" i="7" s="1"/>
  <c r="X62" i="7" s="1"/>
  <c r="X61" i="8"/>
  <c r="Y61" i="8"/>
  <c r="AG123" i="8"/>
  <c r="B67" i="8"/>
  <c r="H67" i="8" s="1"/>
  <c r="S66" i="8"/>
  <c r="R66" i="8"/>
  <c r="B68" i="8"/>
  <c r="N62" i="8"/>
  <c r="U62" i="8" s="1"/>
  <c r="U60" i="8"/>
  <c r="F68" i="8"/>
  <c r="G66" i="8"/>
  <c r="H66" i="8" s="1"/>
  <c r="V60" i="8"/>
  <c r="X58" i="7"/>
  <c r="Z58" i="7"/>
  <c r="AC124" i="7" s="1"/>
  <c r="M62" i="6"/>
  <c r="Z56" i="6"/>
  <c r="AB124" i="6" s="1"/>
  <c r="N62" i="6"/>
  <c r="V62" i="6" s="1"/>
  <c r="U60" i="6"/>
  <c r="Q66" i="7"/>
  <c r="T66" i="7"/>
  <c r="P66" i="7"/>
  <c r="K66" i="7"/>
  <c r="O66" i="7"/>
  <c r="J66" i="7"/>
  <c r="I66" i="7"/>
  <c r="U64" i="7"/>
  <c r="V64" i="7"/>
  <c r="M65" i="7"/>
  <c r="N65" i="7" s="1"/>
  <c r="U65" i="7" s="1"/>
  <c r="Y61" i="7"/>
  <c r="L67" i="7"/>
  <c r="M67" i="7" s="1"/>
  <c r="N67" i="7" s="1"/>
  <c r="U67" i="7" s="1"/>
  <c r="W60" i="7"/>
  <c r="W61" i="7"/>
  <c r="F72" i="7"/>
  <c r="G70" i="7"/>
  <c r="X60" i="7"/>
  <c r="Y60" i="7"/>
  <c r="K68" i="7"/>
  <c r="O68" i="7"/>
  <c r="Q68" i="7"/>
  <c r="Y62" i="7"/>
  <c r="AH123" i="7"/>
  <c r="B70" i="7"/>
  <c r="B69" i="7"/>
  <c r="H69" i="7" s="1"/>
  <c r="S68" i="7"/>
  <c r="R68" i="7"/>
  <c r="V63" i="7"/>
  <c r="W63" i="7" s="1"/>
  <c r="Y61" i="6"/>
  <c r="W61" i="6"/>
  <c r="Z58" i="6"/>
  <c r="AC124" i="6" s="1"/>
  <c r="O64" i="6"/>
  <c r="J64" i="6"/>
  <c r="I64" i="6"/>
  <c r="Q64" i="6"/>
  <c r="T64" i="6"/>
  <c r="P64" i="6"/>
  <c r="K64" i="6"/>
  <c r="AG123" i="6"/>
  <c r="R66" i="6"/>
  <c r="B68" i="6"/>
  <c r="S66" i="6"/>
  <c r="B67" i="6"/>
  <c r="H67" i="6" s="1"/>
  <c r="X57" i="6"/>
  <c r="X59" i="6"/>
  <c r="Y59" i="6"/>
  <c r="H66" i="6"/>
  <c r="V60" i="6"/>
  <c r="L65" i="6"/>
  <c r="M65" i="6" s="1"/>
  <c r="N65" i="6" s="1"/>
  <c r="U65" i="6" s="1"/>
  <c r="M63" i="6"/>
  <c r="N63" i="6" s="1"/>
  <c r="U63" i="6" s="1"/>
  <c r="F70" i="6"/>
  <c r="G68" i="6"/>
  <c r="H66" i="2"/>
  <c r="H65" i="2"/>
  <c r="L65" i="2" s="1"/>
  <c r="F70" i="2"/>
  <c r="G68" i="2"/>
  <c r="B67" i="2"/>
  <c r="Y58" i="2"/>
  <c r="U60" i="2"/>
  <c r="W60" i="2" s="1"/>
  <c r="X60" i="2" s="1"/>
  <c r="Y61" i="2"/>
  <c r="Z58" i="2"/>
  <c r="AC124" i="2" s="1"/>
  <c r="N62" i="2"/>
  <c r="V62" i="2" s="1"/>
  <c r="P64" i="2"/>
  <c r="T64" i="2"/>
  <c r="J64" i="2"/>
  <c r="O64" i="2"/>
  <c r="I64" i="2"/>
  <c r="K64" i="2"/>
  <c r="Q64" i="2"/>
  <c r="M62" i="2"/>
  <c r="B68" i="2"/>
  <c r="AH123" i="2" s="1"/>
  <c r="R66" i="2"/>
  <c r="S66" i="2"/>
  <c r="X61" i="2"/>
  <c r="E70" i="2"/>
  <c r="U63" i="2"/>
  <c r="W63" i="2" s="1"/>
  <c r="I68" i="7" l="1"/>
  <c r="P68" i="7"/>
  <c r="J68" i="7"/>
  <c r="Z58" i="8"/>
  <c r="AC124" i="8" s="1"/>
  <c r="Y63" i="8"/>
  <c r="O66" i="8"/>
  <c r="J66" i="8"/>
  <c r="I66" i="8"/>
  <c r="Q66" i="8"/>
  <c r="K66" i="8"/>
  <c r="T66" i="8"/>
  <c r="P66" i="8"/>
  <c r="AH123" i="8"/>
  <c r="R68" i="8"/>
  <c r="B70" i="8"/>
  <c r="S68" i="8"/>
  <c r="B69" i="8"/>
  <c r="H69" i="8" s="1"/>
  <c r="N64" i="8"/>
  <c r="M65" i="8"/>
  <c r="N65" i="8" s="1"/>
  <c r="U65" i="8" s="1"/>
  <c r="L67" i="8"/>
  <c r="M67" i="8" s="1"/>
  <c r="N67" i="8" s="1"/>
  <c r="U67" i="8" s="1"/>
  <c r="F70" i="8"/>
  <c r="G68" i="8"/>
  <c r="H68" i="8" s="1"/>
  <c r="M64" i="8"/>
  <c r="W63" i="8"/>
  <c r="Y60" i="8"/>
  <c r="W60" i="8"/>
  <c r="Z60" i="8" s="1"/>
  <c r="AD124" i="8" s="1"/>
  <c r="V62" i="8"/>
  <c r="U62" i="6"/>
  <c r="W62" i="6" s="1"/>
  <c r="X62" i="6" s="1"/>
  <c r="N68" i="7"/>
  <c r="V68" i="7" s="1"/>
  <c r="M68" i="7"/>
  <c r="Z62" i="7"/>
  <c r="AE124" i="7" s="1"/>
  <c r="Z60" i="7"/>
  <c r="AD124" i="7" s="1"/>
  <c r="M66" i="7"/>
  <c r="Y64" i="7"/>
  <c r="X61" i="7"/>
  <c r="W64" i="7"/>
  <c r="X64" i="7" s="1"/>
  <c r="L69" i="7"/>
  <c r="H70" i="7"/>
  <c r="M64" i="6"/>
  <c r="Y63" i="7"/>
  <c r="X63" i="7"/>
  <c r="AI123" i="7"/>
  <c r="B71" i="7"/>
  <c r="H71" i="7" s="1"/>
  <c r="S70" i="7"/>
  <c r="R70" i="7"/>
  <c r="B72" i="7"/>
  <c r="F74" i="7"/>
  <c r="G72" i="7"/>
  <c r="V67" i="7"/>
  <c r="N66" i="7"/>
  <c r="V65" i="7"/>
  <c r="W65" i="7" s="1"/>
  <c r="N64" i="6"/>
  <c r="V64" i="6" s="1"/>
  <c r="V63" i="6"/>
  <c r="Y63" i="6" s="1"/>
  <c r="H68" i="6"/>
  <c r="K68" i="6" s="1"/>
  <c r="L67" i="6"/>
  <c r="F72" i="6"/>
  <c r="G70" i="6"/>
  <c r="Y60" i="6"/>
  <c r="X61" i="6"/>
  <c r="W60" i="6"/>
  <c r="Z60" i="6" s="1"/>
  <c r="AD124" i="6" s="1"/>
  <c r="AH123" i="6"/>
  <c r="B70" i="6"/>
  <c r="B69" i="6"/>
  <c r="H69" i="6" s="1"/>
  <c r="S68" i="6"/>
  <c r="R68" i="6"/>
  <c r="V65" i="6"/>
  <c r="W65" i="6" s="1"/>
  <c r="I66" i="6"/>
  <c r="Q66" i="6"/>
  <c r="T66" i="6"/>
  <c r="P66" i="6"/>
  <c r="K66" i="6"/>
  <c r="O66" i="6"/>
  <c r="J66" i="6"/>
  <c r="H68" i="2"/>
  <c r="M65" i="2"/>
  <c r="N65" i="2" s="1"/>
  <c r="V65" i="2" s="1"/>
  <c r="H67" i="2"/>
  <c r="L67" i="2" s="1"/>
  <c r="M67" i="2" s="1"/>
  <c r="N67" i="2" s="1"/>
  <c r="V67" i="2" s="1"/>
  <c r="Y60" i="2"/>
  <c r="F72" i="2"/>
  <c r="G70" i="2"/>
  <c r="U62" i="2"/>
  <c r="W62" i="2" s="1"/>
  <c r="X62" i="2" s="1"/>
  <c r="Z60" i="2"/>
  <c r="AD124" i="2" s="1"/>
  <c r="N64" i="2"/>
  <c r="V64" i="2" s="1"/>
  <c r="B70" i="2"/>
  <c r="AI123" i="2" s="1"/>
  <c r="S68" i="2"/>
  <c r="R68" i="2"/>
  <c r="I66" i="2"/>
  <c r="K66" i="2"/>
  <c r="O66" i="2"/>
  <c r="Q66" i="2"/>
  <c r="P66" i="2"/>
  <c r="J66" i="2"/>
  <c r="T66" i="2"/>
  <c r="B69" i="2"/>
  <c r="M64" i="2"/>
  <c r="E72" i="2"/>
  <c r="X63" i="2"/>
  <c r="Y63" i="2"/>
  <c r="U64" i="8" l="1"/>
  <c r="M66" i="8"/>
  <c r="W63" i="6"/>
  <c r="X63" i="6" s="1"/>
  <c r="N66" i="8"/>
  <c r="U66" i="8" s="1"/>
  <c r="Y62" i="6"/>
  <c r="Y62" i="8"/>
  <c r="V67" i="8"/>
  <c r="W67" i="8" s="1"/>
  <c r="L69" i="8"/>
  <c r="M69" i="8" s="1"/>
  <c r="N69" i="8" s="1"/>
  <c r="U69" i="8" s="1"/>
  <c r="V65" i="8"/>
  <c r="V64" i="8"/>
  <c r="F72" i="8"/>
  <c r="G70" i="8"/>
  <c r="H70" i="8" s="1"/>
  <c r="X60" i="8"/>
  <c r="I68" i="8"/>
  <c r="Q68" i="8"/>
  <c r="T68" i="8"/>
  <c r="P68" i="8"/>
  <c r="K68" i="8"/>
  <c r="O68" i="8"/>
  <c r="J68" i="8"/>
  <c r="AI123" i="8"/>
  <c r="B72" i="8"/>
  <c r="B71" i="8"/>
  <c r="H71" i="8" s="1"/>
  <c r="S70" i="8"/>
  <c r="R70" i="8"/>
  <c r="X63" i="8"/>
  <c r="W62" i="8"/>
  <c r="X62" i="8" s="1"/>
  <c r="U68" i="7"/>
  <c r="Y68" i="7" s="1"/>
  <c r="J68" i="6"/>
  <c r="Z64" i="7"/>
  <c r="AF124" i="7" s="1"/>
  <c r="U64" i="6"/>
  <c r="W64" i="6" s="1"/>
  <c r="Z64" i="6" s="1"/>
  <c r="AF124" i="6" s="1"/>
  <c r="U66" i="7"/>
  <c r="F76" i="7"/>
  <c r="G74" i="7"/>
  <c r="L71" i="7"/>
  <c r="M71" i="7" s="1"/>
  <c r="N71" i="7" s="1"/>
  <c r="U71" i="7" s="1"/>
  <c r="P68" i="6"/>
  <c r="AJ123" i="7"/>
  <c r="R72" i="7"/>
  <c r="B74" i="7"/>
  <c r="S72" i="7"/>
  <c r="B73" i="7"/>
  <c r="H73" i="7" s="1"/>
  <c r="V66" i="7"/>
  <c r="M69" i="7"/>
  <c r="N69" i="7" s="1"/>
  <c r="U69" i="7" s="1"/>
  <c r="Y67" i="7"/>
  <c r="O70" i="7"/>
  <c r="J70" i="7"/>
  <c r="I70" i="7"/>
  <c r="Q70" i="7"/>
  <c r="K70" i="7"/>
  <c r="T70" i="7"/>
  <c r="P70" i="7"/>
  <c r="X65" i="7"/>
  <c r="Y65" i="7"/>
  <c r="H72" i="7"/>
  <c r="W68" i="7"/>
  <c r="X68" i="7" s="1"/>
  <c r="W67" i="7"/>
  <c r="X67" i="7" s="1"/>
  <c r="T68" i="6"/>
  <c r="I68" i="6"/>
  <c r="O68" i="6"/>
  <c r="Q68" i="6"/>
  <c r="N66" i="6"/>
  <c r="V66" i="6" s="1"/>
  <c r="M66" i="6"/>
  <c r="X60" i="6"/>
  <c r="Y65" i="6"/>
  <c r="X65" i="6"/>
  <c r="AI123" i="6"/>
  <c r="B72" i="6"/>
  <c r="B71" i="6"/>
  <c r="H71" i="6" s="1"/>
  <c r="S70" i="6"/>
  <c r="R70" i="6"/>
  <c r="U65" i="2"/>
  <c r="W65" i="2" s="1"/>
  <c r="X65" i="2" s="1"/>
  <c r="H70" i="6"/>
  <c r="L69" i="6"/>
  <c r="Z62" i="6"/>
  <c r="AE124" i="6" s="1"/>
  <c r="F74" i="6"/>
  <c r="G72" i="6"/>
  <c r="M67" i="6"/>
  <c r="N67" i="6" s="1"/>
  <c r="U67" i="6" s="1"/>
  <c r="H69" i="2"/>
  <c r="L69" i="2" s="1"/>
  <c r="M69" i="2" s="1"/>
  <c r="N69" i="2" s="1"/>
  <c r="U69" i="2" s="1"/>
  <c r="H70" i="2"/>
  <c r="F74" i="2"/>
  <c r="G72" i="2"/>
  <c r="B71" i="2"/>
  <c r="U64" i="2"/>
  <c r="W64" i="2" s="1"/>
  <c r="X64" i="2" s="1"/>
  <c r="Z62" i="2"/>
  <c r="AE124" i="2" s="1"/>
  <c r="Y62" i="2"/>
  <c r="N66" i="2"/>
  <c r="V66" i="2" s="1"/>
  <c r="M66" i="2"/>
  <c r="I68" i="2"/>
  <c r="K68" i="2"/>
  <c r="Q68" i="2"/>
  <c r="J68" i="2"/>
  <c r="O68" i="2"/>
  <c r="T68" i="2"/>
  <c r="P68" i="2"/>
  <c r="U67" i="2"/>
  <c r="W67" i="2" s="1"/>
  <c r="X67" i="2" s="1"/>
  <c r="B72" i="2"/>
  <c r="AJ123" i="2" s="1"/>
  <c r="S70" i="2"/>
  <c r="R70" i="2"/>
  <c r="E74" i="2"/>
  <c r="N68" i="6" l="1"/>
  <c r="V66" i="8"/>
  <c r="M68" i="6"/>
  <c r="M68" i="8"/>
  <c r="L71" i="8"/>
  <c r="M71" i="8" s="1"/>
  <c r="N71" i="8" s="1"/>
  <c r="U71" i="8" s="1"/>
  <c r="N68" i="8"/>
  <c r="Y64" i="8"/>
  <c r="Y66" i="8"/>
  <c r="AJ123" i="8"/>
  <c r="B74" i="8"/>
  <c r="B73" i="8"/>
  <c r="H73" i="8" s="1"/>
  <c r="S72" i="8"/>
  <c r="R72" i="8"/>
  <c r="Y67" i="8"/>
  <c r="X67" i="8"/>
  <c r="Q70" i="8"/>
  <c r="T70" i="8"/>
  <c r="P70" i="8"/>
  <c r="K70" i="8"/>
  <c r="O70" i="8"/>
  <c r="J70" i="8"/>
  <c r="I70" i="8"/>
  <c r="Y65" i="8"/>
  <c r="Z62" i="8"/>
  <c r="AE124" i="8" s="1"/>
  <c r="W66" i="8"/>
  <c r="Z66" i="8" s="1"/>
  <c r="AG124" i="8" s="1"/>
  <c r="U66" i="6"/>
  <c r="W65" i="8"/>
  <c r="V68" i="8"/>
  <c r="F74" i="8"/>
  <c r="G72" i="8"/>
  <c r="H72" i="8" s="1"/>
  <c r="V69" i="8"/>
  <c r="W64" i="8"/>
  <c r="X64" i="8" s="1"/>
  <c r="Y64" i="6"/>
  <c r="M70" i="7"/>
  <c r="X64" i="6"/>
  <c r="Y66" i="7"/>
  <c r="H74" i="7"/>
  <c r="AK123" i="7"/>
  <c r="B76" i="7"/>
  <c r="B75" i="7"/>
  <c r="H75" i="7" s="1"/>
  <c r="S74" i="7"/>
  <c r="R74" i="7"/>
  <c r="I72" i="7"/>
  <c r="Q72" i="7"/>
  <c r="T72" i="7"/>
  <c r="P72" i="7"/>
  <c r="K72" i="7"/>
  <c r="O72" i="7"/>
  <c r="J72" i="7"/>
  <c r="L73" i="7"/>
  <c r="V69" i="7"/>
  <c r="F78" i="7"/>
  <c r="G76" i="7"/>
  <c r="N70" i="7"/>
  <c r="U70" i="7" s="1"/>
  <c r="V71" i="7"/>
  <c r="W66" i="7"/>
  <c r="Z66" i="7" s="1"/>
  <c r="AG124" i="7" s="1"/>
  <c r="Y65" i="2"/>
  <c r="H72" i="6"/>
  <c r="J72" i="6" s="1"/>
  <c r="U68" i="6"/>
  <c r="F76" i="6"/>
  <c r="G74" i="6"/>
  <c r="V67" i="6"/>
  <c r="W67" i="6" s="1"/>
  <c r="Y66" i="6"/>
  <c r="T70" i="6"/>
  <c r="P70" i="6"/>
  <c r="K70" i="6"/>
  <c r="O70" i="6"/>
  <c r="J70" i="6"/>
  <c r="I70" i="6"/>
  <c r="Q70" i="6"/>
  <c r="L71" i="6"/>
  <c r="V68" i="6"/>
  <c r="M69" i="6"/>
  <c r="N69" i="6" s="1"/>
  <c r="U69" i="6" s="1"/>
  <c r="AJ123" i="6"/>
  <c r="B73" i="6"/>
  <c r="H73" i="6" s="1"/>
  <c r="S72" i="6"/>
  <c r="R72" i="6"/>
  <c r="B74" i="6"/>
  <c r="W66" i="6"/>
  <c r="X66" i="6" s="1"/>
  <c r="H71" i="2"/>
  <c r="L71" i="2" s="1"/>
  <c r="H72" i="2"/>
  <c r="Y64" i="2"/>
  <c r="F76" i="2"/>
  <c r="G74" i="2"/>
  <c r="U66" i="2"/>
  <c r="W66" i="2" s="1"/>
  <c r="X66" i="2" s="1"/>
  <c r="Z64" i="2"/>
  <c r="AF124" i="2" s="1"/>
  <c r="M68" i="2"/>
  <c r="N68" i="2"/>
  <c r="S72" i="2"/>
  <c r="B74" i="2"/>
  <c r="R72" i="2"/>
  <c r="V69" i="2"/>
  <c r="W69" i="2" s="1"/>
  <c r="B73" i="2"/>
  <c r="Y67" i="2"/>
  <c r="Q70" i="2"/>
  <c r="T70" i="2"/>
  <c r="J70" i="2"/>
  <c r="I70" i="2"/>
  <c r="P70" i="2"/>
  <c r="K70" i="2"/>
  <c r="O70" i="2"/>
  <c r="E76" i="2"/>
  <c r="U68" i="8" l="1"/>
  <c r="X66" i="8"/>
  <c r="M70" i="8"/>
  <c r="N70" i="8"/>
  <c r="V70" i="8" s="1"/>
  <c r="Y69" i="8"/>
  <c r="Z64" i="8"/>
  <c r="AF124" i="8" s="1"/>
  <c r="X65" i="8"/>
  <c r="L73" i="8"/>
  <c r="W68" i="8"/>
  <c r="X68" i="8" s="1"/>
  <c r="Y68" i="8"/>
  <c r="T72" i="8"/>
  <c r="P72" i="8"/>
  <c r="K72" i="8"/>
  <c r="O72" i="8"/>
  <c r="J72" i="8"/>
  <c r="I72" i="8"/>
  <c r="N72" i="8" s="1"/>
  <c r="Q72" i="8"/>
  <c r="AK123" i="8"/>
  <c r="B75" i="8"/>
  <c r="H75" i="8" s="1"/>
  <c r="S74" i="8"/>
  <c r="B76" i="8"/>
  <c r="R74" i="8"/>
  <c r="W69" i="8"/>
  <c r="X69" i="8" s="1"/>
  <c r="U70" i="8"/>
  <c r="G74" i="8"/>
  <c r="H74" i="8" s="1"/>
  <c r="F76" i="8"/>
  <c r="V71" i="8"/>
  <c r="H76" i="7"/>
  <c r="O76" i="7" s="1"/>
  <c r="V70" i="7"/>
  <c r="W70" i="7" s="1"/>
  <c r="X70" i="7" s="1"/>
  <c r="X66" i="7"/>
  <c r="N72" i="7"/>
  <c r="V72" i="7" s="1"/>
  <c r="Y71" i="7"/>
  <c r="Y69" i="7"/>
  <c r="AL123" i="7"/>
  <c r="B78" i="7"/>
  <c r="B77" i="7"/>
  <c r="H77" i="7" s="1"/>
  <c r="S76" i="7"/>
  <c r="R76" i="7"/>
  <c r="K72" i="6"/>
  <c r="M72" i="7"/>
  <c r="W71" i="7"/>
  <c r="F80" i="7"/>
  <c r="G78" i="7"/>
  <c r="H78" i="7" s="1"/>
  <c r="L75" i="7"/>
  <c r="M75" i="7" s="1"/>
  <c r="N75" i="7" s="1"/>
  <c r="U75" i="7" s="1"/>
  <c r="O72" i="6"/>
  <c r="M73" i="7"/>
  <c r="N73" i="7" s="1"/>
  <c r="U73" i="7" s="1"/>
  <c r="Q74" i="7"/>
  <c r="T74" i="7"/>
  <c r="P74" i="7"/>
  <c r="K74" i="7"/>
  <c r="O74" i="7"/>
  <c r="J74" i="7"/>
  <c r="I74" i="7"/>
  <c r="W69" i="7"/>
  <c r="Z68" i="7" s="1"/>
  <c r="AH124" i="7" s="1"/>
  <c r="T72" i="6"/>
  <c r="I72" i="6"/>
  <c r="Q72" i="6"/>
  <c r="P72" i="6"/>
  <c r="H74" i="6"/>
  <c r="P74" i="6" s="1"/>
  <c r="N70" i="6"/>
  <c r="V70" i="6" s="1"/>
  <c r="Y68" i="6"/>
  <c r="AK123" i="6"/>
  <c r="R74" i="6"/>
  <c r="B76" i="6"/>
  <c r="B75" i="6"/>
  <c r="H75" i="6" s="1"/>
  <c r="S74" i="6"/>
  <c r="W68" i="6"/>
  <c r="X68" i="6" s="1"/>
  <c r="F78" i="6"/>
  <c r="G76" i="6"/>
  <c r="L73" i="6"/>
  <c r="M70" i="6"/>
  <c r="V69" i="6"/>
  <c r="W69" i="6" s="1"/>
  <c r="Z66" i="6"/>
  <c r="AG124" i="6" s="1"/>
  <c r="M71" i="6"/>
  <c r="N71" i="6" s="1"/>
  <c r="U71" i="6" s="1"/>
  <c r="X67" i="6"/>
  <c r="Y67" i="6"/>
  <c r="H73" i="2"/>
  <c r="L73" i="2" s="1"/>
  <c r="M73" i="2" s="1"/>
  <c r="N73" i="2" s="1"/>
  <c r="U73" i="2" s="1"/>
  <c r="H74" i="2"/>
  <c r="M71" i="2"/>
  <c r="N71" i="2" s="1"/>
  <c r="V71" i="2" s="1"/>
  <c r="F78" i="2"/>
  <c r="G76" i="2"/>
  <c r="Y66" i="2"/>
  <c r="Y69" i="2"/>
  <c r="U68" i="2"/>
  <c r="B75" i="2"/>
  <c r="AK123" i="2"/>
  <c r="V68" i="2"/>
  <c r="M70" i="2"/>
  <c r="X69" i="2"/>
  <c r="I72" i="2"/>
  <c r="K72" i="2"/>
  <c r="Q72" i="2"/>
  <c r="O72" i="2"/>
  <c r="P72" i="2"/>
  <c r="J72" i="2"/>
  <c r="T72" i="2"/>
  <c r="B76" i="2"/>
  <c r="AL123" i="2" s="1"/>
  <c r="S74" i="2"/>
  <c r="R74" i="2"/>
  <c r="Z66" i="2"/>
  <c r="AG124" i="2" s="1"/>
  <c r="N70" i="2"/>
  <c r="E78" i="2"/>
  <c r="Q76" i="7" l="1"/>
  <c r="K76" i="7"/>
  <c r="N72" i="6"/>
  <c r="V72" i="6" s="1"/>
  <c r="I76" i="7"/>
  <c r="P76" i="7"/>
  <c r="J76" i="7"/>
  <c r="T76" i="7"/>
  <c r="M72" i="8"/>
  <c r="U72" i="8" s="1"/>
  <c r="O74" i="8"/>
  <c r="J74" i="8"/>
  <c r="T74" i="8"/>
  <c r="Q74" i="8"/>
  <c r="K74" i="8"/>
  <c r="I74" i="8"/>
  <c r="P74" i="8"/>
  <c r="AL123" i="8"/>
  <c r="R76" i="8"/>
  <c r="B78" i="8"/>
  <c r="B77" i="8"/>
  <c r="H77" i="8" s="1"/>
  <c r="S76" i="8"/>
  <c r="Y70" i="7"/>
  <c r="F78" i="8"/>
  <c r="G76" i="8"/>
  <c r="H76" i="8" s="1"/>
  <c r="Y71" i="8"/>
  <c r="W70" i="8"/>
  <c r="X70" i="8" s="1"/>
  <c r="M73" i="8"/>
  <c r="N73" i="8" s="1"/>
  <c r="U73" i="8" s="1"/>
  <c r="Y70" i="8"/>
  <c r="Z68" i="8"/>
  <c r="AH124" i="8" s="1"/>
  <c r="L75" i="8"/>
  <c r="M75" i="8" s="1"/>
  <c r="N75" i="8" s="1"/>
  <c r="U75" i="8" s="1"/>
  <c r="V72" i="8"/>
  <c r="W71" i="8"/>
  <c r="Z70" i="8" s="1"/>
  <c r="AI124" i="8" s="1"/>
  <c r="U72" i="7"/>
  <c r="W72" i="7" s="1"/>
  <c r="X72" i="7" s="1"/>
  <c r="Z70" i="7"/>
  <c r="AI124" i="7" s="1"/>
  <c r="M72" i="6"/>
  <c r="U72" i="6" s="1"/>
  <c r="V73" i="7"/>
  <c r="Y73" i="7" s="1"/>
  <c r="X69" i="7"/>
  <c r="M74" i="7"/>
  <c r="O78" i="7"/>
  <c r="J78" i="7"/>
  <c r="I78" i="7"/>
  <c r="Q78" i="7"/>
  <c r="T78" i="7"/>
  <c r="P78" i="7"/>
  <c r="K78" i="7"/>
  <c r="F82" i="7"/>
  <c r="G80" i="7"/>
  <c r="L77" i="7"/>
  <c r="X71" i="7"/>
  <c r="AM123" i="7"/>
  <c r="B80" i="7"/>
  <c r="B79" i="7"/>
  <c r="H79" i="7" s="1"/>
  <c r="S78" i="7"/>
  <c r="R78" i="7"/>
  <c r="N74" i="7"/>
  <c r="V75" i="7"/>
  <c r="W75" i="7" s="1"/>
  <c r="T74" i="6"/>
  <c r="Q74" i="6"/>
  <c r="O74" i="6"/>
  <c r="J74" i="6"/>
  <c r="K74" i="6"/>
  <c r="U70" i="6"/>
  <c r="W70" i="6" s="1"/>
  <c r="X70" i="6" s="1"/>
  <c r="I74" i="6"/>
  <c r="Z68" i="6"/>
  <c r="AH124" i="6" s="1"/>
  <c r="V71" i="6"/>
  <c r="W71" i="6" s="1"/>
  <c r="M73" i="6"/>
  <c r="N73" i="6" s="1"/>
  <c r="U73" i="6" s="1"/>
  <c r="AL123" i="6"/>
  <c r="B78" i="6"/>
  <c r="B77" i="6"/>
  <c r="H77" i="6" s="1"/>
  <c r="S76" i="6"/>
  <c r="R76" i="6"/>
  <c r="F80" i="6"/>
  <c r="G78" i="6"/>
  <c r="Y69" i="6"/>
  <c r="X69" i="6"/>
  <c r="H76" i="6"/>
  <c r="L75" i="6"/>
  <c r="H75" i="2"/>
  <c r="L75" i="2" s="1"/>
  <c r="M75" i="2" s="1"/>
  <c r="N75" i="2" s="1"/>
  <c r="U75" i="2" s="1"/>
  <c r="H76" i="2"/>
  <c r="F80" i="2"/>
  <c r="G78" i="2"/>
  <c r="B77" i="2"/>
  <c r="H77" i="2" s="1"/>
  <c r="L77" i="2" s="1"/>
  <c r="M77" i="2" s="1"/>
  <c r="W68" i="2"/>
  <c r="X68" i="2" s="1"/>
  <c r="U70" i="2"/>
  <c r="Y68" i="2"/>
  <c r="U71" i="2"/>
  <c r="W71" i="2" s="1"/>
  <c r="X71" i="2" s="1"/>
  <c r="V70" i="2"/>
  <c r="N72" i="2"/>
  <c r="V72" i="2" s="1"/>
  <c r="J74" i="2"/>
  <c r="K74" i="2"/>
  <c r="T74" i="2"/>
  <c r="Q74" i="2"/>
  <c r="I74" i="2"/>
  <c r="P74" i="2"/>
  <c r="O74" i="2"/>
  <c r="M72" i="2"/>
  <c r="V73" i="2"/>
  <c r="W73" i="2" s="1"/>
  <c r="R76" i="2"/>
  <c r="B78" i="2"/>
  <c r="AM123" i="2" s="1"/>
  <c r="S76" i="2"/>
  <c r="E80" i="2"/>
  <c r="M76" i="7" l="1"/>
  <c r="Y72" i="7"/>
  <c r="N76" i="7"/>
  <c r="U76" i="7" s="1"/>
  <c r="X71" i="8"/>
  <c r="AM123" i="8"/>
  <c r="B80" i="8"/>
  <c r="B79" i="8"/>
  <c r="H79" i="8" s="1"/>
  <c r="S78" i="8"/>
  <c r="R78" i="8"/>
  <c r="N74" i="8"/>
  <c r="W72" i="8"/>
  <c r="X72" i="8" s="1"/>
  <c r="V73" i="8"/>
  <c r="W73" i="8" s="1"/>
  <c r="I76" i="8"/>
  <c r="T76" i="8"/>
  <c r="O76" i="8"/>
  <c r="Q76" i="8"/>
  <c r="K76" i="8"/>
  <c r="P76" i="8"/>
  <c r="J76" i="8"/>
  <c r="V75" i="8"/>
  <c r="Y72" i="8"/>
  <c r="F80" i="8"/>
  <c r="G78" i="8"/>
  <c r="H78" i="8" s="1"/>
  <c r="L77" i="8"/>
  <c r="M77" i="8" s="1"/>
  <c r="N77" i="8" s="1"/>
  <c r="U77" i="8" s="1"/>
  <c r="M74" i="8"/>
  <c r="U74" i="7"/>
  <c r="W73" i="7"/>
  <c r="Z72" i="7" s="1"/>
  <c r="AJ124" i="7" s="1"/>
  <c r="M78" i="7"/>
  <c r="L79" i="7"/>
  <c r="AN123" i="7"/>
  <c r="B82" i="7"/>
  <c r="B81" i="7"/>
  <c r="H81" i="7" s="1"/>
  <c r="S80" i="7"/>
  <c r="R80" i="7"/>
  <c r="N78" i="7"/>
  <c r="V78" i="7" s="1"/>
  <c r="F84" i="7"/>
  <c r="G82" i="7"/>
  <c r="Y75" i="7"/>
  <c r="X75" i="7"/>
  <c r="V76" i="7"/>
  <c r="M77" i="7"/>
  <c r="N77" i="7" s="1"/>
  <c r="U77" i="7" s="1"/>
  <c r="Y70" i="6"/>
  <c r="V74" i="7"/>
  <c r="H80" i="7"/>
  <c r="M74" i="6"/>
  <c r="Z70" i="6"/>
  <c r="AI124" i="6" s="1"/>
  <c r="N74" i="6"/>
  <c r="W72" i="6"/>
  <c r="X72" i="6" s="1"/>
  <c r="AM123" i="6"/>
  <c r="R78" i="6"/>
  <c r="B80" i="6"/>
  <c r="B79" i="6"/>
  <c r="H79" i="6" s="1"/>
  <c r="S78" i="6"/>
  <c r="M75" i="6"/>
  <c r="N75" i="6" s="1"/>
  <c r="U75" i="6" s="1"/>
  <c r="H78" i="6"/>
  <c r="Y71" i="6"/>
  <c r="X71" i="6"/>
  <c r="Q76" i="6"/>
  <c r="T76" i="6"/>
  <c r="P76" i="6"/>
  <c r="K76" i="6"/>
  <c r="O76" i="6"/>
  <c r="J76" i="6"/>
  <c r="I76" i="6"/>
  <c r="F82" i="6"/>
  <c r="G80" i="6"/>
  <c r="V73" i="6"/>
  <c r="W73" i="6" s="1"/>
  <c r="Y72" i="6"/>
  <c r="L77" i="6"/>
  <c r="H78" i="2"/>
  <c r="F82" i="2"/>
  <c r="G80" i="2"/>
  <c r="Y71" i="2"/>
  <c r="Z68" i="2"/>
  <c r="AH124" i="2" s="1"/>
  <c r="W70" i="2"/>
  <c r="X70" i="2" s="1"/>
  <c r="Y70" i="2"/>
  <c r="B79" i="2"/>
  <c r="Y73" i="2"/>
  <c r="N74" i="2"/>
  <c r="V74" i="2" s="1"/>
  <c r="M74" i="2"/>
  <c r="U72" i="2"/>
  <c r="W72" i="2" s="1"/>
  <c r="X72" i="2" s="1"/>
  <c r="X73" i="2"/>
  <c r="V75" i="2"/>
  <c r="Y75" i="2" s="1"/>
  <c r="J76" i="2"/>
  <c r="Q76" i="2"/>
  <c r="I76" i="2"/>
  <c r="T76" i="2"/>
  <c r="K76" i="2"/>
  <c r="P76" i="2"/>
  <c r="O76" i="2"/>
  <c r="R78" i="2"/>
  <c r="B80" i="2"/>
  <c r="AN123" i="2" s="1"/>
  <c r="S78" i="2"/>
  <c r="N77" i="2"/>
  <c r="V77" i="2" s="1"/>
  <c r="E82" i="2"/>
  <c r="Z72" i="8" l="1"/>
  <c r="AJ124" i="8" s="1"/>
  <c r="H82" i="7"/>
  <c r="N76" i="8"/>
  <c r="W74" i="7"/>
  <c r="Z74" i="7" s="1"/>
  <c r="AK124" i="7" s="1"/>
  <c r="U74" i="8"/>
  <c r="L79" i="8"/>
  <c r="M79" i="8" s="1"/>
  <c r="N79" i="8" s="1"/>
  <c r="U79" i="8" s="1"/>
  <c r="V77" i="8"/>
  <c r="V74" i="8"/>
  <c r="AN123" i="8"/>
  <c r="B82" i="8"/>
  <c r="B81" i="8"/>
  <c r="H81" i="8" s="1"/>
  <c r="S80" i="8"/>
  <c r="R80" i="8"/>
  <c r="W77" i="8"/>
  <c r="Y73" i="8"/>
  <c r="X73" i="8"/>
  <c r="F82" i="8"/>
  <c r="G80" i="8"/>
  <c r="H80" i="8" s="1"/>
  <c r="M76" i="8"/>
  <c r="U76" i="8" s="1"/>
  <c r="W76" i="8" s="1"/>
  <c r="X73" i="7"/>
  <c r="Q78" i="8"/>
  <c r="T78" i="8"/>
  <c r="O78" i="8"/>
  <c r="J78" i="8"/>
  <c r="P78" i="8"/>
  <c r="K78" i="8"/>
  <c r="I78" i="8"/>
  <c r="Y75" i="8"/>
  <c r="V76" i="8"/>
  <c r="W75" i="8"/>
  <c r="U78" i="7"/>
  <c r="Y78" i="7" s="1"/>
  <c r="F86" i="7"/>
  <c r="G84" i="7"/>
  <c r="T80" i="7"/>
  <c r="P80" i="7"/>
  <c r="K80" i="7"/>
  <c r="O80" i="7"/>
  <c r="J80" i="7"/>
  <c r="I80" i="7"/>
  <c r="Q80" i="7"/>
  <c r="L81" i="7"/>
  <c r="M81" i="7" s="1"/>
  <c r="N81" i="7" s="1"/>
  <c r="U81" i="7" s="1"/>
  <c r="Y76" i="7"/>
  <c r="Y74" i="7"/>
  <c r="V77" i="7"/>
  <c r="B83" i="7"/>
  <c r="H83" i="7" s="1"/>
  <c r="S82" i="7"/>
  <c r="AO123" i="7"/>
  <c r="R82" i="7"/>
  <c r="B84" i="7"/>
  <c r="M79" i="7"/>
  <c r="N79" i="7" s="1"/>
  <c r="U79" i="7" s="1"/>
  <c r="W76" i="7"/>
  <c r="X76" i="7" s="1"/>
  <c r="W77" i="7"/>
  <c r="O82" i="7"/>
  <c r="J82" i="7"/>
  <c r="I82" i="7"/>
  <c r="Q82" i="7"/>
  <c r="T82" i="7"/>
  <c r="P82" i="7"/>
  <c r="K82" i="7"/>
  <c r="H80" i="6"/>
  <c r="T80" i="6" s="1"/>
  <c r="Z72" i="6"/>
  <c r="AJ124" i="6" s="1"/>
  <c r="U74" i="6"/>
  <c r="V74" i="6"/>
  <c r="N76" i="6"/>
  <c r="V76" i="6" s="1"/>
  <c r="M76" i="6"/>
  <c r="F84" i="6"/>
  <c r="G82" i="6"/>
  <c r="Q78" i="6"/>
  <c r="K78" i="6"/>
  <c r="P78" i="6"/>
  <c r="J78" i="6"/>
  <c r="O78" i="6"/>
  <c r="I78" i="6"/>
  <c r="T78" i="6"/>
  <c r="AN123" i="6"/>
  <c r="B82" i="6"/>
  <c r="B81" i="6"/>
  <c r="H81" i="6" s="1"/>
  <c r="S80" i="6"/>
  <c r="R80" i="6"/>
  <c r="Q80" i="6"/>
  <c r="M77" i="6"/>
  <c r="N77" i="6" s="1"/>
  <c r="U77" i="6" s="1"/>
  <c r="Y73" i="6"/>
  <c r="X73" i="6"/>
  <c r="L79" i="6"/>
  <c r="M79" i="6" s="1"/>
  <c r="N79" i="6" s="1"/>
  <c r="U79" i="6" s="1"/>
  <c r="V75" i="6"/>
  <c r="H79" i="2"/>
  <c r="L79" i="2" s="1"/>
  <c r="M79" i="2" s="1"/>
  <c r="N79" i="2" s="1"/>
  <c r="V79" i="2" s="1"/>
  <c r="H80" i="2"/>
  <c r="F84" i="2"/>
  <c r="G82" i="2"/>
  <c r="M76" i="2"/>
  <c r="Z70" i="2"/>
  <c r="AI124" i="2" s="1"/>
  <c r="B81" i="2"/>
  <c r="U74" i="2"/>
  <c r="Y74" i="2" s="1"/>
  <c r="Z72" i="2"/>
  <c r="AJ124" i="2" s="1"/>
  <c r="Y72" i="2"/>
  <c r="J78" i="2"/>
  <c r="Q78" i="2"/>
  <c r="P78" i="2"/>
  <c r="K78" i="2"/>
  <c r="I78" i="2"/>
  <c r="T78" i="2"/>
  <c r="O78" i="2"/>
  <c r="W75" i="2"/>
  <c r="X75" i="2" s="1"/>
  <c r="S80" i="2"/>
  <c r="B82" i="2"/>
  <c r="AO123" i="2" s="1"/>
  <c r="R80" i="2"/>
  <c r="N76" i="2"/>
  <c r="V76" i="2" s="1"/>
  <c r="U77" i="2"/>
  <c r="W77" i="2" s="1"/>
  <c r="E84" i="2"/>
  <c r="M78" i="8" l="1"/>
  <c r="W74" i="8"/>
  <c r="Z74" i="8" s="1"/>
  <c r="AK124" i="8" s="1"/>
  <c r="X74" i="7"/>
  <c r="T80" i="8"/>
  <c r="P80" i="8"/>
  <c r="K80" i="8"/>
  <c r="O80" i="8"/>
  <c r="J80" i="8"/>
  <c r="I80" i="8"/>
  <c r="Q80" i="8"/>
  <c r="L81" i="8"/>
  <c r="X77" i="8"/>
  <c r="Y77" i="8"/>
  <c r="W78" i="7"/>
  <c r="X78" i="7" s="1"/>
  <c r="N80" i="7"/>
  <c r="V80" i="7" s="1"/>
  <c r="F84" i="8"/>
  <c r="G82" i="8"/>
  <c r="H82" i="8" s="1"/>
  <c r="B83" i="8"/>
  <c r="H83" i="8" s="1"/>
  <c r="S82" i="8"/>
  <c r="AO123" i="8"/>
  <c r="R82" i="8"/>
  <c r="B84" i="8"/>
  <c r="X76" i="8"/>
  <c r="Y76" i="8"/>
  <c r="V79" i="8"/>
  <c r="Z76" i="8"/>
  <c r="AL124" i="8" s="1"/>
  <c r="X75" i="8"/>
  <c r="N78" i="8"/>
  <c r="U78" i="8" s="1"/>
  <c r="Y74" i="8"/>
  <c r="X74" i="8"/>
  <c r="O80" i="6"/>
  <c r="M80" i="7"/>
  <c r="Y74" i="6"/>
  <c r="Z76" i="7"/>
  <c r="AL124" i="7" s="1"/>
  <c r="M82" i="7"/>
  <c r="K80" i="6"/>
  <c r="AP123" i="7"/>
  <c r="R84" i="7"/>
  <c r="B86" i="7"/>
  <c r="B85" i="7"/>
  <c r="H85" i="7" s="1"/>
  <c r="S84" i="7"/>
  <c r="L83" i="7"/>
  <c r="M83" i="7" s="1"/>
  <c r="N83" i="7" s="1"/>
  <c r="U83" i="7" s="1"/>
  <c r="I80" i="6"/>
  <c r="P80" i="6"/>
  <c r="Y77" i="7"/>
  <c r="X77" i="7"/>
  <c r="H84" i="7"/>
  <c r="V81" i="7"/>
  <c r="J80" i="6"/>
  <c r="N82" i="7"/>
  <c r="V79" i="7"/>
  <c r="F88" i="7"/>
  <c r="G86" i="7"/>
  <c r="U76" i="6"/>
  <c r="Y76" i="6" s="1"/>
  <c r="W74" i="6"/>
  <c r="X74" i="6" s="1"/>
  <c r="M78" i="6"/>
  <c r="B84" i="6"/>
  <c r="AO123" i="6"/>
  <c r="B83" i="6"/>
  <c r="H83" i="6" s="1"/>
  <c r="S82" i="6"/>
  <c r="R82" i="6"/>
  <c r="Y75" i="6"/>
  <c r="F86" i="6"/>
  <c r="G84" i="6"/>
  <c r="H82" i="6"/>
  <c r="V79" i="6"/>
  <c r="W79" i="6" s="1"/>
  <c r="N78" i="6"/>
  <c r="V77" i="6"/>
  <c r="W77" i="6" s="1"/>
  <c r="L81" i="6"/>
  <c r="M81" i="6" s="1"/>
  <c r="N81" i="6" s="1"/>
  <c r="U81" i="6" s="1"/>
  <c r="W75" i="6"/>
  <c r="H81" i="2"/>
  <c r="L81" i="2" s="1"/>
  <c r="M81" i="2" s="1"/>
  <c r="N81" i="2" s="1"/>
  <c r="V81" i="2" s="1"/>
  <c r="H82" i="2"/>
  <c r="B83" i="2"/>
  <c r="H83" i="2" s="1"/>
  <c r="L83" i="2" s="1"/>
  <c r="M83" i="2" s="1"/>
  <c r="G84" i="2"/>
  <c r="F86" i="2"/>
  <c r="W74" i="2"/>
  <c r="X74" i="2" s="1"/>
  <c r="U79" i="2"/>
  <c r="W79" i="2" s="1"/>
  <c r="U76" i="2"/>
  <c r="W76" i="2" s="1"/>
  <c r="N78" i="2"/>
  <c r="V78" i="2" s="1"/>
  <c r="S82" i="2"/>
  <c r="B84" i="2"/>
  <c r="AP123" i="2" s="1"/>
  <c r="R82" i="2"/>
  <c r="O80" i="2"/>
  <c r="I80" i="2"/>
  <c r="K80" i="2"/>
  <c r="J80" i="2"/>
  <c r="Q80" i="2"/>
  <c r="T80" i="2"/>
  <c r="P80" i="2"/>
  <c r="M78" i="2"/>
  <c r="E86" i="2"/>
  <c r="X77" i="2"/>
  <c r="Y77" i="2"/>
  <c r="N80" i="8" l="1"/>
  <c r="U82" i="7"/>
  <c r="H86" i="7"/>
  <c r="U80" i="7"/>
  <c r="W80" i="7" s="1"/>
  <c r="X80" i="7" s="1"/>
  <c r="L83" i="8"/>
  <c r="Y79" i="8"/>
  <c r="O82" i="8"/>
  <c r="J82" i="8"/>
  <c r="I82" i="8"/>
  <c r="Q82" i="8"/>
  <c r="T82" i="8"/>
  <c r="P82" i="8"/>
  <c r="K82" i="8"/>
  <c r="M81" i="8"/>
  <c r="N81" i="8" s="1"/>
  <c r="U81" i="8" s="1"/>
  <c r="AP123" i="8"/>
  <c r="R84" i="8"/>
  <c r="B86" i="8"/>
  <c r="B85" i="8"/>
  <c r="H85" i="8" s="1"/>
  <c r="S84" i="8"/>
  <c r="V80" i="8"/>
  <c r="F86" i="8"/>
  <c r="G84" i="8"/>
  <c r="H84" i="8" s="1"/>
  <c r="M80" i="8"/>
  <c r="U80" i="8" s="1"/>
  <c r="V78" i="8"/>
  <c r="W79" i="8"/>
  <c r="M80" i="6"/>
  <c r="W76" i="6"/>
  <c r="X76" i="6" s="1"/>
  <c r="H84" i="6"/>
  <c r="I84" i="6" s="1"/>
  <c r="N80" i="6"/>
  <c r="V80" i="6" s="1"/>
  <c r="F90" i="7"/>
  <c r="G88" i="7"/>
  <c r="Y80" i="7"/>
  <c r="Y81" i="7"/>
  <c r="L85" i="7"/>
  <c r="M85" i="7" s="1"/>
  <c r="N85" i="7" s="1"/>
  <c r="U85" i="7" s="1"/>
  <c r="Q86" i="7"/>
  <c r="T86" i="7"/>
  <c r="P86" i="7"/>
  <c r="K86" i="7"/>
  <c r="O86" i="7"/>
  <c r="J86" i="7"/>
  <c r="I86" i="7"/>
  <c r="I84" i="7"/>
  <c r="Q84" i="7"/>
  <c r="T84" i="7"/>
  <c r="P84" i="7"/>
  <c r="K84" i="7"/>
  <c r="O84" i="7"/>
  <c r="J84" i="7"/>
  <c r="Y79" i="7"/>
  <c r="W79" i="7"/>
  <c r="Z78" i="7" s="1"/>
  <c r="AM124" i="7" s="1"/>
  <c r="V82" i="7"/>
  <c r="V83" i="7"/>
  <c r="AQ123" i="7"/>
  <c r="B88" i="7"/>
  <c r="B87" i="7"/>
  <c r="H87" i="7" s="1"/>
  <c r="S86" i="7"/>
  <c r="R86" i="7"/>
  <c r="W81" i="7"/>
  <c r="Z74" i="6"/>
  <c r="AK124" i="6" s="1"/>
  <c r="U78" i="6"/>
  <c r="T82" i="6"/>
  <c r="P82" i="6"/>
  <c r="K82" i="6"/>
  <c r="O82" i="6"/>
  <c r="J82" i="6"/>
  <c r="I82" i="6"/>
  <c r="Q82" i="6"/>
  <c r="F88" i="6"/>
  <c r="G86" i="6"/>
  <c r="AP123" i="6"/>
  <c r="B85" i="6"/>
  <c r="H85" i="6" s="1"/>
  <c r="S84" i="6"/>
  <c r="R84" i="6"/>
  <c r="B86" i="6"/>
  <c r="X79" i="6"/>
  <c r="Y79" i="6"/>
  <c r="X75" i="6"/>
  <c r="V81" i="6"/>
  <c r="Y77" i="6"/>
  <c r="X77" i="6"/>
  <c r="V78" i="6"/>
  <c r="L83" i="6"/>
  <c r="B85" i="2"/>
  <c r="H85" i="2" s="1"/>
  <c r="L85" i="2" s="1"/>
  <c r="M85" i="2" s="1"/>
  <c r="H84" i="2"/>
  <c r="F88" i="2"/>
  <c r="G86" i="2"/>
  <c r="Y79" i="2"/>
  <c r="Z74" i="2"/>
  <c r="AK124" i="2" s="1"/>
  <c r="U78" i="2"/>
  <c r="W78" i="2" s="1"/>
  <c r="X78" i="2" s="1"/>
  <c r="X76" i="2"/>
  <c r="Z76" i="2"/>
  <c r="AL124" i="2" s="1"/>
  <c r="Y76" i="2"/>
  <c r="N80" i="2"/>
  <c r="V80" i="2" s="1"/>
  <c r="M80" i="2"/>
  <c r="J82" i="2"/>
  <c r="T82" i="2"/>
  <c r="K82" i="2"/>
  <c r="P82" i="2"/>
  <c r="O82" i="2"/>
  <c r="Q82" i="2"/>
  <c r="I82" i="2"/>
  <c r="U81" i="2"/>
  <c r="W81" i="2" s="1"/>
  <c r="B86" i="2"/>
  <c r="AQ123" i="2" s="1"/>
  <c r="S84" i="2"/>
  <c r="R84" i="2"/>
  <c r="N83" i="2"/>
  <c r="U83" i="2" s="1"/>
  <c r="E88" i="2"/>
  <c r="X79" i="2"/>
  <c r="O84" i="6" l="1"/>
  <c r="Z80" i="7"/>
  <c r="AN124" i="7" s="1"/>
  <c r="M82" i="8"/>
  <c r="K84" i="6"/>
  <c r="W80" i="8"/>
  <c r="P84" i="6"/>
  <c r="Z76" i="6"/>
  <c r="AL124" i="6" s="1"/>
  <c r="J84" i="6"/>
  <c r="M84" i="6" s="1"/>
  <c r="F88" i="8"/>
  <c r="G86" i="8"/>
  <c r="H86" i="8" s="1"/>
  <c r="Y78" i="8"/>
  <c r="W78" i="8"/>
  <c r="Z78" i="8" s="1"/>
  <c r="AM124" i="8" s="1"/>
  <c r="AQ123" i="8"/>
  <c r="B88" i="8"/>
  <c r="B87" i="8"/>
  <c r="H87" i="8" s="1"/>
  <c r="S86" i="8"/>
  <c r="R86" i="8"/>
  <c r="L85" i="8"/>
  <c r="X80" i="8"/>
  <c r="Y80" i="8"/>
  <c r="X79" i="8"/>
  <c r="M83" i="8"/>
  <c r="N83" i="8" s="1"/>
  <c r="U83" i="8" s="1"/>
  <c r="V81" i="8"/>
  <c r="W81" i="8" s="1"/>
  <c r="Z80" i="8" s="1"/>
  <c r="AN124" i="8" s="1"/>
  <c r="I84" i="8"/>
  <c r="Q84" i="8"/>
  <c r="T84" i="8"/>
  <c r="P84" i="8"/>
  <c r="K84" i="8"/>
  <c r="O84" i="8"/>
  <c r="J84" i="8"/>
  <c r="N82" i="8"/>
  <c r="U82" i="8" s="1"/>
  <c r="Q84" i="6"/>
  <c r="T84" i="6"/>
  <c r="N84" i="7"/>
  <c r="V84" i="7" s="1"/>
  <c r="U80" i="6"/>
  <c r="W80" i="6" s="1"/>
  <c r="X80" i="6" s="1"/>
  <c r="W78" i="6"/>
  <c r="Z78" i="6" s="1"/>
  <c r="AM124" i="6" s="1"/>
  <c r="H88" i="7"/>
  <c r="O88" i="7" s="1"/>
  <c r="X79" i="7"/>
  <c r="Y83" i="7"/>
  <c r="F92" i="7"/>
  <c r="G90" i="7"/>
  <c r="L87" i="7"/>
  <c r="M87" i="7" s="1"/>
  <c r="N87" i="7" s="1"/>
  <c r="U87" i="7" s="1"/>
  <c r="Y82" i="7"/>
  <c r="M86" i="7"/>
  <c r="V85" i="7"/>
  <c r="AR123" i="7"/>
  <c r="B90" i="7"/>
  <c r="B89" i="7"/>
  <c r="H89" i="7" s="1"/>
  <c r="S88" i="7"/>
  <c r="R88" i="7"/>
  <c r="M84" i="7"/>
  <c r="N86" i="7"/>
  <c r="U86" i="7" s="1"/>
  <c r="X81" i="7"/>
  <c r="W82" i="7"/>
  <c r="X82" i="7" s="1"/>
  <c r="W83" i="7"/>
  <c r="X83" i="7" s="1"/>
  <c r="M82" i="6"/>
  <c r="H86" i="6"/>
  <c r="T86" i="6" s="1"/>
  <c r="N82" i="6"/>
  <c r="L85" i="6"/>
  <c r="M85" i="6" s="1"/>
  <c r="N85" i="6" s="1"/>
  <c r="U85" i="6" s="1"/>
  <c r="F90" i="6"/>
  <c r="G88" i="6"/>
  <c r="M83" i="6"/>
  <c r="N83" i="6" s="1"/>
  <c r="U83" i="6" s="1"/>
  <c r="N84" i="6"/>
  <c r="Y81" i="6"/>
  <c r="AQ123" i="6"/>
  <c r="R86" i="6"/>
  <c r="B88" i="6"/>
  <c r="B87" i="6"/>
  <c r="H87" i="6" s="1"/>
  <c r="S86" i="6"/>
  <c r="W81" i="6"/>
  <c r="Y78" i="6"/>
  <c r="H86" i="2"/>
  <c r="G88" i="2"/>
  <c r="F90" i="2"/>
  <c r="Y81" i="2"/>
  <c r="B87" i="2"/>
  <c r="Y78" i="2"/>
  <c r="Z78" i="2"/>
  <c r="AM124" i="2" s="1"/>
  <c r="U80" i="2"/>
  <c r="W80" i="2" s="1"/>
  <c r="Z80" i="2" s="1"/>
  <c r="AN124" i="2" s="1"/>
  <c r="V83" i="2"/>
  <c r="Y83" i="2" s="1"/>
  <c r="N82" i="2"/>
  <c r="V82" i="2" s="1"/>
  <c r="M82" i="2"/>
  <c r="S86" i="2"/>
  <c r="R86" i="2"/>
  <c r="B88" i="2"/>
  <c r="AR123" i="2" s="1"/>
  <c r="J84" i="2"/>
  <c r="K84" i="2"/>
  <c r="O84" i="2"/>
  <c r="I84" i="2"/>
  <c r="Q84" i="2"/>
  <c r="P84" i="2"/>
  <c r="T84" i="2"/>
  <c r="E90" i="2"/>
  <c r="X81" i="2"/>
  <c r="N85" i="2"/>
  <c r="V85" i="2" s="1"/>
  <c r="V83" i="8" l="1"/>
  <c r="Y83" i="8"/>
  <c r="W83" i="8"/>
  <c r="X83" i="8" s="1"/>
  <c r="Q86" i="8"/>
  <c r="T86" i="8"/>
  <c r="P86" i="8"/>
  <c r="K86" i="8"/>
  <c r="O86" i="8"/>
  <c r="J86" i="8"/>
  <c r="I86" i="8"/>
  <c r="AR123" i="8"/>
  <c r="B89" i="8"/>
  <c r="H89" i="8" s="1"/>
  <c r="S88" i="8"/>
  <c r="R88" i="8"/>
  <c r="B90" i="8"/>
  <c r="N84" i="8"/>
  <c r="F90" i="8"/>
  <c r="G88" i="8"/>
  <c r="H88" i="8" s="1"/>
  <c r="M84" i="8"/>
  <c r="Y81" i="8"/>
  <c r="X81" i="8"/>
  <c r="V82" i="8"/>
  <c r="M85" i="8"/>
  <c r="N85" i="8" s="1"/>
  <c r="U85" i="8" s="1"/>
  <c r="L87" i="8"/>
  <c r="M87" i="8" s="1"/>
  <c r="N87" i="8" s="1"/>
  <c r="U87" i="8" s="1"/>
  <c r="X78" i="8"/>
  <c r="Z80" i="6"/>
  <c r="AN124" i="6" s="1"/>
  <c r="U84" i="7"/>
  <c r="W84" i="7" s="1"/>
  <c r="X84" i="7" s="1"/>
  <c r="Y80" i="6"/>
  <c r="X78" i="6"/>
  <c r="J88" i="7"/>
  <c r="U84" i="6"/>
  <c r="Q88" i="7"/>
  <c r="P88" i="7"/>
  <c r="K88" i="7"/>
  <c r="I88" i="7"/>
  <c r="T88" i="7"/>
  <c r="F94" i="7"/>
  <c r="G92" i="7"/>
  <c r="J86" i="6"/>
  <c r="Y85" i="7"/>
  <c r="V86" i="7"/>
  <c r="W86" i="7" s="1"/>
  <c r="I86" i="6"/>
  <c r="K86" i="6"/>
  <c r="L89" i="7"/>
  <c r="V87" i="7"/>
  <c r="Q86" i="6"/>
  <c r="U82" i="6"/>
  <c r="Z82" i="7"/>
  <c r="AO124" i="7" s="1"/>
  <c r="AS123" i="7"/>
  <c r="B91" i="7"/>
  <c r="H91" i="7" s="1"/>
  <c r="S90" i="7"/>
  <c r="R90" i="7"/>
  <c r="B92" i="7"/>
  <c r="H90" i="7"/>
  <c r="W85" i="7"/>
  <c r="Z84" i="7" s="1"/>
  <c r="AP124" i="7" s="1"/>
  <c r="P86" i="6"/>
  <c r="O86" i="6"/>
  <c r="H88" i="6"/>
  <c r="Q88" i="6" s="1"/>
  <c r="V82" i="6"/>
  <c r="Y82" i="6" s="1"/>
  <c r="L87" i="6"/>
  <c r="M87" i="6" s="1"/>
  <c r="N87" i="6" s="1"/>
  <c r="U87" i="6" s="1"/>
  <c r="X81" i="6"/>
  <c r="V84" i="6"/>
  <c r="AR123" i="6"/>
  <c r="B90" i="6"/>
  <c r="B89" i="6"/>
  <c r="H89" i="6" s="1"/>
  <c r="S88" i="6"/>
  <c r="R88" i="6"/>
  <c r="F92" i="6"/>
  <c r="G90" i="6"/>
  <c r="V83" i="6"/>
  <c r="V85" i="6"/>
  <c r="W85" i="6" s="1"/>
  <c r="H88" i="2"/>
  <c r="H87" i="2"/>
  <c r="L87" i="2" s="1"/>
  <c r="M87" i="2" s="1"/>
  <c r="N87" i="2" s="1"/>
  <c r="V87" i="2" s="1"/>
  <c r="G90" i="2"/>
  <c r="F92" i="2"/>
  <c r="B89" i="2"/>
  <c r="H89" i="2" s="1"/>
  <c r="L89" i="2" s="1"/>
  <c r="M89" i="2" s="1"/>
  <c r="W83" i="2"/>
  <c r="X83" i="2" s="1"/>
  <c r="Y80" i="2"/>
  <c r="U82" i="2"/>
  <c r="Y82" i="2" s="1"/>
  <c r="M84" i="2"/>
  <c r="S88" i="2"/>
  <c r="B90" i="2"/>
  <c r="AS123" i="2" s="1"/>
  <c r="R88" i="2"/>
  <c r="X80" i="2"/>
  <c r="I86" i="2"/>
  <c r="T86" i="2"/>
  <c r="O86" i="2"/>
  <c r="Q86" i="2"/>
  <c r="K86" i="2"/>
  <c r="J86" i="2"/>
  <c r="P86" i="2"/>
  <c r="U85" i="2"/>
  <c r="W85" i="2" s="1"/>
  <c r="X85" i="2" s="1"/>
  <c r="N84" i="2"/>
  <c r="V84" i="2" s="1"/>
  <c r="E92" i="2"/>
  <c r="Y84" i="7" l="1"/>
  <c r="M86" i="8"/>
  <c r="N86" i="8"/>
  <c r="U86" i="8" s="1"/>
  <c r="U84" i="8"/>
  <c r="W84" i="8" s="1"/>
  <c r="L89" i="8"/>
  <c r="V84" i="8"/>
  <c r="Y82" i="8"/>
  <c r="T88" i="8"/>
  <c r="P88" i="8"/>
  <c r="K88" i="8"/>
  <c r="O88" i="8"/>
  <c r="J88" i="8"/>
  <c r="I88" i="8"/>
  <c r="Q88" i="8"/>
  <c r="R90" i="8"/>
  <c r="AS123" i="8"/>
  <c r="B91" i="8"/>
  <c r="H91" i="8" s="1"/>
  <c r="B92" i="8"/>
  <c r="S90" i="8"/>
  <c r="W82" i="8"/>
  <c r="X82" i="8" s="1"/>
  <c r="F92" i="8"/>
  <c r="G90" i="8"/>
  <c r="H90" i="8" s="1"/>
  <c r="V87" i="8"/>
  <c r="W87" i="8" s="1"/>
  <c r="V85" i="8"/>
  <c r="V86" i="8"/>
  <c r="W84" i="6"/>
  <c r="N88" i="7"/>
  <c r="V88" i="7" s="1"/>
  <c r="P88" i="6"/>
  <c r="N86" i="6"/>
  <c r="V86" i="6" s="1"/>
  <c r="M88" i="7"/>
  <c r="M86" i="6"/>
  <c r="I88" i="6"/>
  <c r="Y87" i="7"/>
  <c r="H92" i="7"/>
  <c r="F96" i="7"/>
  <c r="G94" i="7"/>
  <c r="AT123" i="7"/>
  <c r="R92" i="7"/>
  <c r="B94" i="7"/>
  <c r="B93" i="7"/>
  <c r="H93" i="7" s="1"/>
  <c r="S92" i="7"/>
  <c r="K88" i="6"/>
  <c r="O90" i="7"/>
  <c r="J90" i="7"/>
  <c r="I90" i="7"/>
  <c r="Q90" i="7"/>
  <c r="P90" i="7"/>
  <c r="K90" i="7"/>
  <c r="T90" i="7"/>
  <c r="L91" i="7"/>
  <c r="M91" i="7" s="1"/>
  <c r="N91" i="7" s="1"/>
  <c r="U91" i="7" s="1"/>
  <c r="M89" i="7"/>
  <c r="N89" i="7" s="1"/>
  <c r="U89" i="7" s="1"/>
  <c r="Y86" i="7"/>
  <c r="X86" i="7"/>
  <c r="X85" i="7"/>
  <c r="W87" i="7"/>
  <c r="Z86" i="7" s="1"/>
  <c r="AQ124" i="7" s="1"/>
  <c r="J88" i="6"/>
  <c r="T88" i="6"/>
  <c r="W82" i="6"/>
  <c r="X82" i="6" s="1"/>
  <c r="O88" i="6"/>
  <c r="H90" i="6"/>
  <c r="K90" i="6" s="1"/>
  <c r="Y83" i="6"/>
  <c r="Z84" i="6"/>
  <c r="AP124" i="6" s="1"/>
  <c r="L89" i="6"/>
  <c r="M89" i="6"/>
  <c r="N89" i="6" s="1"/>
  <c r="U89" i="6" s="1"/>
  <c r="Y84" i="6"/>
  <c r="X84" i="6"/>
  <c r="F94" i="6"/>
  <c r="G92" i="6"/>
  <c r="AS123" i="6"/>
  <c r="B92" i="6"/>
  <c r="B91" i="6"/>
  <c r="H91" i="6" s="1"/>
  <c r="S90" i="6"/>
  <c r="R90" i="6"/>
  <c r="W83" i="6"/>
  <c r="V87" i="6"/>
  <c r="Y85" i="6"/>
  <c r="X85" i="6"/>
  <c r="W82" i="2"/>
  <c r="Z82" i="2" s="1"/>
  <c r="AO124" i="2" s="1"/>
  <c r="H90" i="2"/>
  <c r="F94" i="2"/>
  <c r="G92" i="2"/>
  <c r="U87" i="2"/>
  <c r="Y87" i="2" s="1"/>
  <c r="N86" i="2"/>
  <c r="V86" i="2" s="1"/>
  <c r="U84" i="2"/>
  <c r="W84" i="2" s="1"/>
  <c r="X84" i="2" s="1"/>
  <c r="Y85" i="2"/>
  <c r="X82" i="2"/>
  <c r="J88" i="2"/>
  <c r="Q88" i="2"/>
  <c r="P88" i="2"/>
  <c r="K88" i="2"/>
  <c r="T88" i="2"/>
  <c r="O88" i="2"/>
  <c r="I88" i="2"/>
  <c r="B92" i="2"/>
  <c r="AT123" i="2" s="1"/>
  <c r="S90" i="2"/>
  <c r="R90" i="2"/>
  <c r="B91" i="2"/>
  <c r="M86" i="2"/>
  <c r="N89" i="2"/>
  <c r="V89" i="2" s="1"/>
  <c r="E94" i="2"/>
  <c r="M88" i="8" l="1"/>
  <c r="Z82" i="8"/>
  <c r="AO124" i="8" s="1"/>
  <c r="Y85" i="8"/>
  <c r="AT123" i="8"/>
  <c r="B94" i="8"/>
  <c r="R92" i="8"/>
  <c r="B93" i="8"/>
  <c r="H93" i="8" s="1"/>
  <c r="S92" i="8"/>
  <c r="Y87" i="8"/>
  <c r="X87" i="8"/>
  <c r="W85" i="8"/>
  <c r="Z84" i="8" s="1"/>
  <c r="AP124" i="8" s="1"/>
  <c r="L91" i="8"/>
  <c r="M89" i="8"/>
  <c r="N89" i="8" s="1"/>
  <c r="U89" i="8" s="1"/>
  <c r="I90" i="8"/>
  <c r="Q90" i="8"/>
  <c r="K90" i="8"/>
  <c r="P90" i="8"/>
  <c r="J90" i="8"/>
  <c r="T90" i="8"/>
  <c r="O90" i="8"/>
  <c r="Y86" i="8"/>
  <c r="F94" i="8"/>
  <c r="G92" i="8"/>
  <c r="H92" i="8" s="1"/>
  <c r="N88" i="8"/>
  <c r="U88" i="8" s="1"/>
  <c r="Y84" i="8"/>
  <c r="X84" i="8"/>
  <c r="W86" i="8"/>
  <c r="Z86" i="8" s="1"/>
  <c r="AQ124" i="8" s="1"/>
  <c r="U88" i="7"/>
  <c r="W88" i="7" s="1"/>
  <c r="X88" i="7" s="1"/>
  <c r="M90" i="7"/>
  <c r="Z82" i="6"/>
  <c r="AO124" i="6" s="1"/>
  <c r="U86" i="6"/>
  <c r="W86" i="6" s="1"/>
  <c r="X86" i="6" s="1"/>
  <c r="N88" i="6"/>
  <c r="V88" i="6" s="1"/>
  <c r="X87" i="7"/>
  <c r="I90" i="6"/>
  <c r="P90" i="6"/>
  <c r="AU123" i="7"/>
  <c r="B96" i="7"/>
  <c r="S94" i="7"/>
  <c r="R94" i="7"/>
  <c r="B95" i="7"/>
  <c r="H95" i="7" s="1"/>
  <c r="J90" i="6"/>
  <c r="T90" i="6"/>
  <c r="V89" i="7"/>
  <c r="W89" i="7" s="1"/>
  <c r="O90" i="6"/>
  <c r="M88" i="6"/>
  <c r="V91" i="7"/>
  <c r="N90" i="7"/>
  <c r="F98" i="7"/>
  <c r="G96" i="7"/>
  <c r="Q90" i="6"/>
  <c r="L93" i="7"/>
  <c r="M93" i="7" s="1"/>
  <c r="N93" i="7" s="1"/>
  <c r="U93" i="7" s="1"/>
  <c r="H94" i="7"/>
  <c r="I92" i="7"/>
  <c r="Q92" i="7"/>
  <c r="T92" i="7"/>
  <c r="P92" i="7"/>
  <c r="K92" i="7"/>
  <c r="J92" i="7"/>
  <c r="O92" i="7"/>
  <c r="W87" i="2"/>
  <c r="X83" i="6"/>
  <c r="Y87" i="6"/>
  <c r="H92" i="6"/>
  <c r="AT123" i="6"/>
  <c r="B94" i="6"/>
  <c r="B93" i="6"/>
  <c r="H93" i="6" s="1"/>
  <c r="S92" i="6"/>
  <c r="R92" i="6"/>
  <c r="L91" i="6"/>
  <c r="F96" i="6"/>
  <c r="G94" i="6"/>
  <c r="V89" i="6"/>
  <c r="W87" i="6"/>
  <c r="H92" i="2"/>
  <c r="H91" i="2"/>
  <c r="L91" i="2" s="1"/>
  <c r="M91" i="2" s="1"/>
  <c r="N91" i="2" s="1"/>
  <c r="U91" i="2" s="1"/>
  <c r="F96" i="2"/>
  <c r="G94" i="2"/>
  <c r="Y84" i="2"/>
  <c r="U86" i="2"/>
  <c r="W86" i="2" s="1"/>
  <c r="X86" i="2" s="1"/>
  <c r="Z84" i="2"/>
  <c r="AP124" i="2" s="1"/>
  <c r="B93" i="2"/>
  <c r="M88" i="2"/>
  <c r="N88" i="2"/>
  <c r="V88" i="2" s="1"/>
  <c r="B94" i="2"/>
  <c r="AU123" i="2" s="1"/>
  <c r="S92" i="2"/>
  <c r="R92" i="2"/>
  <c r="U89" i="2"/>
  <c r="Y89" i="2" s="1"/>
  <c r="O90" i="2"/>
  <c r="I90" i="2"/>
  <c r="K90" i="2"/>
  <c r="J90" i="2"/>
  <c r="T90" i="2"/>
  <c r="P90" i="2"/>
  <c r="Q90" i="2"/>
  <c r="W89" i="2"/>
  <c r="X87" i="2"/>
  <c r="E96" i="2"/>
  <c r="Z86" i="6" l="1"/>
  <c r="AQ124" i="6" s="1"/>
  <c r="Y88" i="7"/>
  <c r="X86" i="8"/>
  <c r="N90" i="8"/>
  <c r="V90" i="8" s="1"/>
  <c r="M90" i="8"/>
  <c r="L93" i="8"/>
  <c r="M93" i="8"/>
  <c r="N93" i="8" s="1"/>
  <c r="U93" i="8" s="1"/>
  <c r="F96" i="8"/>
  <c r="G94" i="8"/>
  <c r="H94" i="8" s="1"/>
  <c r="Q92" i="8"/>
  <c r="K92" i="8"/>
  <c r="P92" i="8"/>
  <c r="J92" i="8"/>
  <c r="T92" i="8"/>
  <c r="O92" i="8"/>
  <c r="I92" i="8"/>
  <c r="V88" i="8"/>
  <c r="W88" i="8" s="1"/>
  <c r="M91" i="8"/>
  <c r="N91" i="8" s="1"/>
  <c r="U91" i="8" s="1"/>
  <c r="V89" i="8"/>
  <c r="W89" i="8" s="1"/>
  <c r="AU123" i="8"/>
  <c r="B96" i="8"/>
  <c r="B95" i="8"/>
  <c r="H95" i="8" s="1"/>
  <c r="S94" i="8"/>
  <c r="R94" i="8"/>
  <c r="X85" i="8"/>
  <c r="U90" i="7"/>
  <c r="Z88" i="7"/>
  <c r="AR124" i="7" s="1"/>
  <c r="U88" i="6"/>
  <c r="W88" i="6" s="1"/>
  <c r="X88" i="6" s="1"/>
  <c r="Y86" i="6"/>
  <c r="M90" i="6"/>
  <c r="M92" i="7"/>
  <c r="V90" i="7"/>
  <c r="Y91" i="7"/>
  <c r="AV123" i="7"/>
  <c r="B98" i="7"/>
  <c r="B97" i="7"/>
  <c r="H97" i="7" s="1"/>
  <c r="S96" i="7"/>
  <c r="R96" i="7"/>
  <c r="H96" i="7"/>
  <c r="L95" i="7"/>
  <c r="M95" i="7" s="1"/>
  <c r="N95" i="7" s="1"/>
  <c r="U95" i="7" s="1"/>
  <c r="V93" i="7"/>
  <c r="W93" i="7" s="1"/>
  <c r="F100" i="7"/>
  <c r="G98" i="7"/>
  <c r="T94" i="7"/>
  <c r="P94" i="7"/>
  <c r="K94" i="7"/>
  <c r="O94" i="7"/>
  <c r="I94" i="7"/>
  <c r="J94" i="7"/>
  <c r="Q94" i="7"/>
  <c r="N90" i="6"/>
  <c r="N92" i="7"/>
  <c r="W91" i="7"/>
  <c r="X91" i="7" s="1"/>
  <c r="Y89" i="7"/>
  <c r="X89" i="7"/>
  <c r="H94" i="6"/>
  <c r="O94" i="6" s="1"/>
  <c r="L93" i="6"/>
  <c r="M93" i="6" s="1"/>
  <c r="N93" i="6" s="1"/>
  <c r="U93" i="6" s="1"/>
  <c r="X87" i="6"/>
  <c r="F98" i="6"/>
  <c r="G96" i="6"/>
  <c r="Y89" i="6"/>
  <c r="M91" i="6"/>
  <c r="N91" i="6" s="1"/>
  <c r="U91" i="6" s="1"/>
  <c r="AU123" i="6"/>
  <c r="B95" i="6"/>
  <c r="H95" i="6" s="1"/>
  <c r="S94" i="6"/>
  <c r="R94" i="6"/>
  <c r="B96" i="6"/>
  <c r="W89" i="6"/>
  <c r="O92" i="6"/>
  <c r="J92" i="6"/>
  <c r="I92" i="6"/>
  <c r="Q92" i="6"/>
  <c r="K92" i="6"/>
  <c r="T92" i="6"/>
  <c r="P92" i="6"/>
  <c r="H93" i="2"/>
  <c r="L93" i="2" s="1"/>
  <c r="M93" i="2" s="1"/>
  <c r="N93" i="2" s="1"/>
  <c r="U93" i="2" s="1"/>
  <c r="H94" i="2"/>
  <c r="G96" i="2"/>
  <c r="F98" i="2"/>
  <c r="Y86" i="2"/>
  <c r="Z86" i="2"/>
  <c r="AQ124" i="2" s="1"/>
  <c r="U88" i="2"/>
  <c r="W88" i="2" s="1"/>
  <c r="B95" i="2"/>
  <c r="N90" i="2"/>
  <c r="V90" i="2" s="1"/>
  <c r="Q92" i="2"/>
  <c r="P92" i="2"/>
  <c r="J92" i="2"/>
  <c r="I92" i="2"/>
  <c r="K92" i="2"/>
  <c r="O92" i="2"/>
  <c r="T92" i="2"/>
  <c r="X89" i="2"/>
  <c r="M90" i="2"/>
  <c r="Y88" i="2"/>
  <c r="S94" i="2"/>
  <c r="R94" i="2"/>
  <c r="B96" i="2"/>
  <c r="AV123" i="2" s="1"/>
  <c r="V91" i="2"/>
  <c r="W91" i="2" s="1"/>
  <c r="E98" i="2"/>
  <c r="U90" i="8" l="1"/>
  <c r="T94" i="6"/>
  <c r="P94" i="6"/>
  <c r="I94" i="6"/>
  <c r="K94" i="6"/>
  <c r="Z88" i="8"/>
  <c r="AR124" i="8" s="1"/>
  <c r="Y90" i="7"/>
  <c r="AV123" i="8"/>
  <c r="B97" i="8"/>
  <c r="H97" i="8" s="1"/>
  <c r="S96" i="8"/>
  <c r="R96" i="8"/>
  <c r="B98" i="8"/>
  <c r="Y90" i="8"/>
  <c r="V93" i="8"/>
  <c r="W93" i="8" s="1"/>
  <c r="V91" i="8"/>
  <c r="W91" i="8" s="1"/>
  <c r="X88" i="8"/>
  <c r="Y88" i="8"/>
  <c r="M92" i="8"/>
  <c r="T94" i="8"/>
  <c r="P94" i="8"/>
  <c r="K94" i="8"/>
  <c r="O94" i="8"/>
  <c r="J94" i="8"/>
  <c r="I94" i="8"/>
  <c r="M94" i="8" s="1"/>
  <c r="Q94" i="8"/>
  <c r="L95" i="8"/>
  <c r="M95" i="8" s="1"/>
  <c r="N95" i="8" s="1"/>
  <c r="U95" i="8" s="1"/>
  <c r="Q94" i="6"/>
  <c r="Y88" i="6"/>
  <c r="Y89" i="8"/>
  <c r="X89" i="8"/>
  <c r="N92" i="8"/>
  <c r="U92" i="8" s="1"/>
  <c r="G96" i="8"/>
  <c r="H96" i="8" s="1"/>
  <c r="F98" i="8"/>
  <c r="W90" i="8"/>
  <c r="X90" i="8" s="1"/>
  <c r="Z88" i="6"/>
  <c r="AR124" i="6" s="1"/>
  <c r="U90" i="6"/>
  <c r="W90" i="7"/>
  <c r="X90" i="7" s="1"/>
  <c r="J94" i="6"/>
  <c r="M94" i="7"/>
  <c r="V90" i="6"/>
  <c r="Y90" i="6" s="1"/>
  <c r="U92" i="7"/>
  <c r="N94" i="7"/>
  <c r="F102" i="7"/>
  <c r="G100" i="7"/>
  <c r="B99" i="7"/>
  <c r="H99" i="7" s="1"/>
  <c r="S98" i="7"/>
  <c r="AW123" i="7"/>
  <c r="R98" i="7"/>
  <c r="B100" i="7"/>
  <c r="Y93" i="7"/>
  <c r="X93" i="7"/>
  <c r="V92" i="7"/>
  <c r="V95" i="7"/>
  <c r="Z90" i="7"/>
  <c r="AS124" i="7" s="1"/>
  <c r="H98" i="7"/>
  <c r="T96" i="7"/>
  <c r="P96" i="7"/>
  <c r="K96" i="7"/>
  <c r="O96" i="7"/>
  <c r="J96" i="7"/>
  <c r="I96" i="7"/>
  <c r="Q96" i="7"/>
  <c r="L97" i="7"/>
  <c r="M97" i="7" s="1"/>
  <c r="N97" i="7" s="1"/>
  <c r="U97" i="7" s="1"/>
  <c r="N92" i="6"/>
  <c r="V92" i="6" s="1"/>
  <c r="AV123" i="6"/>
  <c r="R96" i="6"/>
  <c r="B98" i="6"/>
  <c r="B97" i="6"/>
  <c r="H97" i="6" s="1"/>
  <c r="S96" i="6"/>
  <c r="H96" i="6"/>
  <c r="F100" i="6"/>
  <c r="G98" i="6"/>
  <c r="V93" i="6"/>
  <c r="X89" i="6"/>
  <c r="V91" i="6"/>
  <c r="M92" i="6"/>
  <c r="L95" i="6"/>
  <c r="H96" i="2"/>
  <c r="H95" i="2"/>
  <c r="L95" i="2" s="1"/>
  <c r="G98" i="2"/>
  <c r="F100" i="2"/>
  <c r="X88" i="2"/>
  <c r="Z88" i="2"/>
  <c r="AR124" i="2" s="1"/>
  <c r="U90" i="2"/>
  <c r="Y90" i="2" s="1"/>
  <c r="R96" i="2"/>
  <c r="B98" i="2"/>
  <c r="AW123" i="2" s="1"/>
  <c r="S96" i="2"/>
  <c r="V93" i="2"/>
  <c r="W93" i="2" s="1"/>
  <c r="N92" i="2"/>
  <c r="V92" i="2" s="1"/>
  <c r="B97" i="2"/>
  <c r="M92" i="2"/>
  <c r="J94" i="2"/>
  <c r="T94" i="2"/>
  <c r="Q94" i="2"/>
  <c r="P94" i="2"/>
  <c r="K94" i="2"/>
  <c r="O94" i="2"/>
  <c r="I94" i="2"/>
  <c r="E100" i="2"/>
  <c r="Y91" i="2"/>
  <c r="X91" i="2"/>
  <c r="W90" i="6" l="1"/>
  <c r="X90" i="6" s="1"/>
  <c r="M94" i="6"/>
  <c r="Z90" i="8"/>
  <c r="AS124" i="8" s="1"/>
  <c r="N94" i="6"/>
  <c r="U94" i="6" s="1"/>
  <c r="N94" i="8"/>
  <c r="V94" i="8" s="1"/>
  <c r="O96" i="8"/>
  <c r="J96" i="8"/>
  <c r="I96" i="8"/>
  <c r="Q96" i="8"/>
  <c r="T96" i="8"/>
  <c r="P96" i="8"/>
  <c r="K96" i="8"/>
  <c r="L97" i="8"/>
  <c r="M97" i="8" s="1"/>
  <c r="N97" i="8" s="1"/>
  <c r="U97" i="8" s="1"/>
  <c r="V92" i="8"/>
  <c r="R98" i="8"/>
  <c r="AW123" i="8"/>
  <c r="B100" i="8"/>
  <c r="S98" i="8"/>
  <c r="B99" i="8"/>
  <c r="H99" i="8" s="1"/>
  <c r="X91" i="8"/>
  <c r="Y91" i="8"/>
  <c r="F100" i="8"/>
  <c r="G98" i="8"/>
  <c r="H98" i="8" s="1"/>
  <c r="V95" i="8"/>
  <c r="Y93" i="8"/>
  <c r="X93" i="8"/>
  <c r="U94" i="7"/>
  <c r="N96" i="7"/>
  <c r="V96" i="7" s="1"/>
  <c r="V94" i="7"/>
  <c r="M96" i="7"/>
  <c r="U92" i="6"/>
  <c r="W92" i="6" s="1"/>
  <c r="X92" i="6" s="1"/>
  <c r="H98" i="6"/>
  <c r="Q98" i="6" s="1"/>
  <c r="Y95" i="7"/>
  <c r="F104" i="7"/>
  <c r="G102" i="7"/>
  <c r="Y92" i="7"/>
  <c r="AX123" i="7"/>
  <c r="R100" i="7"/>
  <c r="B102" i="7"/>
  <c r="S100" i="7"/>
  <c r="B101" i="7"/>
  <c r="H101" i="7" s="1"/>
  <c r="L99" i="7"/>
  <c r="W92" i="7"/>
  <c r="Z92" i="7" s="1"/>
  <c r="AT124" i="7" s="1"/>
  <c r="O98" i="7"/>
  <c r="J98" i="7"/>
  <c r="I98" i="7"/>
  <c r="Q98" i="7"/>
  <c r="K98" i="7"/>
  <c r="T98" i="7"/>
  <c r="P98" i="7"/>
  <c r="W95" i="7"/>
  <c r="V97" i="7"/>
  <c r="W97" i="7" s="1"/>
  <c r="H100" i="7"/>
  <c r="Y93" i="6"/>
  <c r="M95" i="6"/>
  <c r="N95" i="6" s="1"/>
  <c r="U95" i="6" s="1"/>
  <c r="I96" i="6"/>
  <c r="Q96" i="6"/>
  <c r="T96" i="6"/>
  <c r="P96" i="6"/>
  <c r="K96" i="6"/>
  <c r="J96" i="6"/>
  <c r="O96" i="6"/>
  <c r="F102" i="6"/>
  <c r="G100" i="6"/>
  <c r="L97" i="6"/>
  <c r="M97" i="6" s="1"/>
  <c r="N97" i="6" s="1"/>
  <c r="U97" i="6" s="1"/>
  <c r="Y91" i="6"/>
  <c r="W93" i="6"/>
  <c r="W91" i="6"/>
  <c r="Z90" i="6" s="1"/>
  <c r="AS124" i="6" s="1"/>
  <c r="AW123" i="6"/>
  <c r="B100" i="6"/>
  <c r="B99" i="6"/>
  <c r="H99" i="6" s="1"/>
  <c r="S98" i="6"/>
  <c r="R98" i="6"/>
  <c r="H98" i="2"/>
  <c r="M95" i="2"/>
  <c r="N95" i="2" s="1"/>
  <c r="U95" i="2" s="1"/>
  <c r="H97" i="2"/>
  <c r="L97" i="2" s="1"/>
  <c r="F102" i="2"/>
  <c r="G100" i="2"/>
  <c r="W90" i="2"/>
  <c r="X90" i="2" s="1"/>
  <c r="Y93" i="2"/>
  <c r="B99" i="2"/>
  <c r="M94" i="2"/>
  <c r="J96" i="2"/>
  <c r="Q96" i="2"/>
  <c r="T96" i="2"/>
  <c r="K96" i="2"/>
  <c r="P96" i="2"/>
  <c r="I96" i="2"/>
  <c r="O96" i="2"/>
  <c r="N94" i="2"/>
  <c r="U92" i="2"/>
  <c r="W92" i="2" s="1"/>
  <c r="X92" i="2" s="1"/>
  <c r="B100" i="2"/>
  <c r="S98" i="2"/>
  <c r="R98" i="2"/>
  <c r="X93" i="2"/>
  <c r="E102" i="2"/>
  <c r="V94" i="6" l="1"/>
  <c r="U94" i="8"/>
  <c r="Y92" i="6"/>
  <c r="W94" i="7"/>
  <c r="X94" i="7" s="1"/>
  <c r="M96" i="8"/>
  <c r="L99" i="8"/>
  <c r="Y94" i="8"/>
  <c r="Y92" i="8"/>
  <c r="W92" i="8"/>
  <c r="Z92" i="8" s="1"/>
  <c r="AT124" i="8" s="1"/>
  <c r="N96" i="8"/>
  <c r="Y95" i="8"/>
  <c r="AX123" i="8"/>
  <c r="B102" i="8"/>
  <c r="B101" i="8"/>
  <c r="H101" i="8" s="1"/>
  <c r="S100" i="8"/>
  <c r="R100" i="8"/>
  <c r="W95" i="8"/>
  <c r="X95" i="8" s="1"/>
  <c r="F102" i="8"/>
  <c r="G100" i="8"/>
  <c r="H100" i="8" s="1"/>
  <c r="V96" i="8"/>
  <c r="Y94" i="7"/>
  <c r="Y94" i="6"/>
  <c r="U96" i="7"/>
  <c r="Y96" i="7" s="1"/>
  <c r="I98" i="8"/>
  <c r="Q98" i="8"/>
  <c r="T98" i="8"/>
  <c r="P98" i="8"/>
  <c r="K98" i="8"/>
  <c r="O98" i="8"/>
  <c r="J98" i="8"/>
  <c r="W94" i="8"/>
  <c r="X94" i="8" s="1"/>
  <c r="V97" i="8"/>
  <c r="W97" i="8" s="1"/>
  <c r="K98" i="6"/>
  <c r="I98" i="6"/>
  <c r="P98" i="6"/>
  <c r="J98" i="6"/>
  <c r="T98" i="6"/>
  <c r="O98" i="6"/>
  <c r="W94" i="6"/>
  <c r="X94" i="6" s="1"/>
  <c r="Z92" i="6"/>
  <c r="AT124" i="6" s="1"/>
  <c r="M98" i="7"/>
  <c r="I100" i="7"/>
  <c r="Q100" i="7"/>
  <c r="T100" i="7"/>
  <c r="P100" i="7"/>
  <c r="K100" i="7"/>
  <c r="O100" i="7"/>
  <c r="J100" i="7"/>
  <c r="L101" i="7"/>
  <c r="M101" i="7" s="1"/>
  <c r="N101" i="7" s="1"/>
  <c r="U101" i="7" s="1"/>
  <c r="N98" i="7"/>
  <c r="X92" i="7"/>
  <c r="X95" i="7"/>
  <c r="Y97" i="7"/>
  <c r="X97" i="7"/>
  <c r="AY123" i="7"/>
  <c r="B104" i="7"/>
  <c r="B103" i="7"/>
  <c r="H103" i="7" s="1"/>
  <c r="S102" i="7"/>
  <c r="R102" i="7"/>
  <c r="G104" i="7"/>
  <c r="F106" i="7"/>
  <c r="M99" i="7"/>
  <c r="N99" i="7" s="1"/>
  <c r="U99" i="7" s="1"/>
  <c r="H102" i="7"/>
  <c r="H100" i="6"/>
  <c r="T100" i="6" s="1"/>
  <c r="F104" i="6"/>
  <c r="G102" i="6"/>
  <c r="X93" i="6"/>
  <c r="L99" i="6"/>
  <c r="V97" i="6"/>
  <c r="N96" i="6"/>
  <c r="V96" i="6" s="1"/>
  <c r="AX123" i="6"/>
  <c r="B102" i="6"/>
  <c r="B101" i="6"/>
  <c r="H101" i="6" s="1"/>
  <c r="S100" i="6"/>
  <c r="R100" i="6"/>
  <c r="X91" i="6"/>
  <c r="W97" i="6"/>
  <c r="M96" i="6"/>
  <c r="V95" i="6"/>
  <c r="W95" i="6" s="1"/>
  <c r="H100" i="2"/>
  <c r="AX123" i="2"/>
  <c r="M97" i="2"/>
  <c r="N97" i="2" s="1"/>
  <c r="U97" i="2" s="1"/>
  <c r="V95" i="2"/>
  <c r="H99" i="2"/>
  <c r="L99" i="2" s="1"/>
  <c r="M99" i="2" s="1"/>
  <c r="N99" i="2" s="1"/>
  <c r="U99" i="2" s="1"/>
  <c r="F104" i="2"/>
  <c r="F106" i="2" s="1"/>
  <c r="F108" i="2" s="1"/>
  <c r="F110" i="2" s="1"/>
  <c r="F112" i="2" s="1"/>
  <c r="F114" i="2" s="1"/>
  <c r="F116" i="2" s="1"/>
  <c r="G102" i="2"/>
  <c r="Z90" i="2"/>
  <c r="AS124" i="2" s="1"/>
  <c r="U94" i="2"/>
  <c r="B101" i="2"/>
  <c r="H101" i="2" s="1"/>
  <c r="M96" i="2"/>
  <c r="N96" i="2"/>
  <c r="V96" i="2" s="1"/>
  <c r="Z92" i="2"/>
  <c r="AT124" i="2" s="1"/>
  <c r="V94" i="2"/>
  <c r="Y92" i="2"/>
  <c r="J98" i="2"/>
  <c r="T98" i="2"/>
  <c r="I98" i="2"/>
  <c r="P98" i="2"/>
  <c r="K98" i="2"/>
  <c r="O98" i="2"/>
  <c r="Q98" i="2"/>
  <c r="B102" i="2"/>
  <c r="R100" i="2"/>
  <c r="S100" i="2"/>
  <c r="E104" i="2"/>
  <c r="Z94" i="7" l="1"/>
  <c r="AU124" i="7" s="1"/>
  <c r="M98" i="8"/>
  <c r="Z94" i="6"/>
  <c r="AU124" i="6" s="1"/>
  <c r="W96" i="7"/>
  <c r="X96" i="7" s="1"/>
  <c r="U96" i="8"/>
  <c r="Y96" i="8" s="1"/>
  <c r="N98" i="8"/>
  <c r="U98" i="8" s="1"/>
  <c r="X92" i="8"/>
  <c r="N98" i="6"/>
  <c r="V98" i="6" s="1"/>
  <c r="Y97" i="8"/>
  <c r="X97" i="8"/>
  <c r="F104" i="8"/>
  <c r="G102" i="8"/>
  <c r="H102" i="8" s="1"/>
  <c r="L101" i="8"/>
  <c r="M101" i="8" s="1"/>
  <c r="N101" i="8" s="1"/>
  <c r="U101" i="8" s="1"/>
  <c r="Q100" i="8"/>
  <c r="T100" i="8"/>
  <c r="P100" i="8"/>
  <c r="K100" i="8"/>
  <c r="O100" i="8"/>
  <c r="J100" i="8"/>
  <c r="I100" i="8"/>
  <c r="Z94" i="8"/>
  <c r="AU124" i="8" s="1"/>
  <c r="AY123" i="8"/>
  <c r="B104" i="8"/>
  <c r="B103" i="8"/>
  <c r="H103" i="8" s="1"/>
  <c r="S102" i="8"/>
  <c r="R102" i="8"/>
  <c r="M99" i="8"/>
  <c r="N99" i="8" s="1"/>
  <c r="U99" i="8" s="1"/>
  <c r="M98" i="6"/>
  <c r="M100" i="7"/>
  <c r="U98" i="7"/>
  <c r="Q100" i="6"/>
  <c r="P100" i="6"/>
  <c r="I100" i="6"/>
  <c r="H104" i="7"/>
  <c r="O104" i="7" s="1"/>
  <c r="F108" i="7"/>
  <c r="G106" i="7"/>
  <c r="V99" i="7"/>
  <c r="W99" i="7" s="1"/>
  <c r="V101" i="7"/>
  <c r="W101" i="7" s="1"/>
  <c r="Q102" i="7"/>
  <c r="T102" i="7"/>
  <c r="P102" i="7"/>
  <c r="K102" i="7"/>
  <c r="O102" i="7"/>
  <c r="J102" i="7"/>
  <c r="I102" i="7"/>
  <c r="L103" i="7"/>
  <c r="M103" i="7" s="1"/>
  <c r="N103" i="7" s="1"/>
  <c r="U103" i="7" s="1"/>
  <c r="V98" i="7"/>
  <c r="AZ123" i="7"/>
  <c r="B106" i="7"/>
  <c r="B105" i="7"/>
  <c r="H105" i="7" s="1"/>
  <c r="S104" i="7"/>
  <c r="R104" i="7"/>
  <c r="N100" i="7"/>
  <c r="U100" i="7" s="1"/>
  <c r="O100" i="6"/>
  <c r="K100" i="6"/>
  <c r="J100" i="6"/>
  <c r="U96" i="6"/>
  <c r="W96" i="6" s="1"/>
  <c r="Z96" i="6" s="1"/>
  <c r="AV124" i="6" s="1"/>
  <c r="H102" i="6"/>
  <c r="L101" i="6"/>
  <c r="M101" i="6" s="1"/>
  <c r="N101" i="6" s="1"/>
  <c r="U101" i="6" s="1"/>
  <c r="X97" i="6"/>
  <c r="Y97" i="6"/>
  <c r="G104" i="6"/>
  <c r="F106" i="6"/>
  <c r="Y95" i="6"/>
  <c r="X95" i="6"/>
  <c r="AY123" i="6"/>
  <c r="B103" i="6"/>
  <c r="H103" i="6" s="1"/>
  <c r="S102" i="6"/>
  <c r="R102" i="6"/>
  <c r="B104" i="6"/>
  <c r="M99" i="6"/>
  <c r="N99" i="6" s="1"/>
  <c r="U99" i="6" s="1"/>
  <c r="H102" i="2"/>
  <c r="AY123" i="2"/>
  <c r="L101" i="2"/>
  <c r="M101" i="2" s="1"/>
  <c r="N101" i="2" s="1"/>
  <c r="U101" i="2" s="1"/>
  <c r="W95" i="2"/>
  <c r="X95" i="2" s="1"/>
  <c r="Y95" i="2"/>
  <c r="V97" i="2"/>
  <c r="Y94" i="2"/>
  <c r="G104" i="2"/>
  <c r="N98" i="2"/>
  <c r="V98" i="2" s="1"/>
  <c r="U96" i="2"/>
  <c r="Y96" i="2" s="1"/>
  <c r="B103" i="2"/>
  <c r="H103" i="2" s="1"/>
  <c r="L103" i="2" s="1"/>
  <c r="M103" i="2" s="1"/>
  <c r="V99" i="2"/>
  <c r="W99" i="2" s="1"/>
  <c r="X99" i="2" s="1"/>
  <c r="S102" i="2"/>
  <c r="R102" i="2"/>
  <c r="B104" i="2"/>
  <c r="M98" i="2"/>
  <c r="Q100" i="2"/>
  <c r="I100" i="2"/>
  <c r="J100" i="2"/>
  <c r="O100" i="2"/>
  <c r="T100" i="2"/>
  <c r="P100" i="2"/>
  <c r="K100" i="2"/>
  <c r="W94" i="2"/>
  <c r="E106" i="2"/>
  <c r="Z96" i="7" l="1"/>
  <c r="AV124" i="7" s="1"/>
  <c r="M100" i="8"/>
  <c r="W96" i="8"/>
  <c r="Z96" i="8" s="1"/>
  <c r="AV124" i="8" s="1"/>
  <c r="U98" i="6"/>
  <c r="W98" i="6" s="1"/>
  <c r="X98" i="6" s="1"/>
  <c r="V98" i="8"/>
  <c r="W98" i="8" s="1"/>
  <c r="X98" i="8" s="1"/>
  <c r="K104" i="7"/>
  <c r="L103" i="8"/>
  <c r="M103" i="8" s="1"/>
  <c r="N103" i="8" s="1"/>
  <c r="U103" i="8" s="1"/>
  <c r="Y98" i="8"/>
  <c r="V101" i="8"/>
  <c r="X96" i="8"/>
  <c r="AZ123" i="8"/>
  <c r="B105" i="8"/>
  <c r="H105" i="8" s="1"/>
  <c r="S104" i="8"/>
  <c r="R104" i="8"/>
  <c r="B106" i="8"/>
  <c r="T102" i="8"/>
  <c r="P102" i="8"/>
  <c r="K102" i="8"/>
  <c r="O102" i="8"/>
  <c r="J102" i="8"/>
  <c r="I102" i="8"/>
  <c r="Q102" i="8"/>
  <c r="N100" i="8"/>
  <c r="U100" i="8" s="1"/>
  <c r="V99" i="8"/>
  <c r="W99" i="8" s="1"/>
  <c r="F106" i="8"/>
  <c r="G104" i="8"/>
  <c r="H104" i="8" s="1"/>
  <c r="M102" i="7"/>
  <c r="I104" i="7"/>
  <c r="P104" i="7"/>
  <c r="J104" i="7"/>
  <c r="N100" i="6"/>
  <c r="V100" i="6" s="1"/>
  <c r="T104" i="7"/>
  <c r="Q104" i="7"/>
  <c r="B108" i="7"/>
  <c r="BA123" i="7"/>
  <c r="B107" i="7"/>
  <c r="H107" i="7" s="1"/>
  <c r="S106" i="7"/>
  <c r="R106" i="7"/>
  <c r="V100" i="7"/>
  <c r="W100" i="7" s="1"/>
  <c r="Z100" i="7" s="1"/>
  <c r="AX124" i="7" s="1"/>
  <c r="V103" i="7"/>
  <c r="W103" i="7" s="1"/>
  <c r="H106" i="7"/>
  <c r="L105" i="7"/>
  <c r="M105" i="7" s="1"/>
  <c r="N105" i="7" s="1"/>
  <c r="U105" i="7" s="1"/>
  <c r="Y99" i="7"/>
  <c r="X99" i="7"/>
  <c r="M100" i="6"/>
  <c r="Y98" i="7"/>
  <c r="W98" i="7"/>
  <c r="Z98" i="7" s="1"/>
  <c r="AW124" i="7" s="1"/>
  <c r="N102" i="7"/>
  <c r="X101" i="7"/>
  <c r="Y101" i="7"/>
  <c r="F110" i="7"/>
  <c r="G108" i="7"/>
  <c r="X96" i="6"/>
  <c r="Y96" i="6"/>
  <c r="V99" i="6"/>
  <c r="W99" i="6" s="1"/>
  <c r="Z98" i="6" s="1"/>
  <c r="AW124" i="6" s="1"/>
  <c r="AZ123" i="6"/>
  <c r="R104" i="6"/>
  <c r="B106" i="6"/>
  <c r="S104" i="6"/>
  <c r="B105" i="6"/>
  <c r="H105" i="6" s="1"/>
  <c r="O102" i="6"/>
  <c r="J102" i="6"/>
  <c r="I102" i="6"/>
  <c r="Q102" i="6"/>
  <c r="K102" i="6"/>
  <c r="T102" i="6"/>
  <c r="P102" i="6"/>
  <c r="F108" i="6"/>
  <c r="G106" i="6"/>
  <c r="L103" i="6"/>
  <c r="H104" i="6"/>
  <c r="V101" i="6"/>
  <c r="H104" i="2"/>
  <c r="AZ123" i="2"/>
  <c r="Y97" i="2"/>
  <c r="W97" i="2"/>
  <c r="X97" i="2" s="1"/>
  <c r="G106" i="2"/>
  <c r="B105" i="2"/>
  <c r="H105" i="2" s="1"/>
  <c r="Y99" i="2"/>
  <c r="W96" i="2"/>
  <c r="X96" i="2" s="1"/>
  <c r="U98" i="2"/>
  <c r="W98" i="2" s="1"/>
  <c r="X94" i="2"/>
  <c r="Z94" i="2"/>
  <c r="AU124" i="2" s="1"/>
  <c r="N100" i="2"/>
  <c r="V100" i="2" s="1"/>
  <c r="I102" i="2"/>
  <c r="T102" i="2"/>
  <c r="Q102" i="2"/>
  <c r="O102" i="2"/>
  <c r="P102" i="2"/>
  <c r="J102" i="2"/>
  <c r="K102" i="2"/>
  <c r="V101" i="2"/>
  <c r="W101" i="2" s="1"/>
  <c r="M100" i="2"/>
  <c r="R104" i="2"/>
  <c r="S104" i="2"/>
  <c r="B106" i="2"/>
  <c r="N103" i="2"/>
  <c r="U103" i="2" s="1"/>
  <c r="E108" i="2"/>
  <c r="Y98" i="6" l="1"/>
  <c r="Z98" i="8"/>
  <c r="AW124" i="8" s="1"/>
  <c r="U100" i="6"/>
  <c r="V100" i="8"/>
  <c r="Y100" i="8" s="1"/>
  <c r="M102" i="8"/>
  <c r="U102" i="7"/>
  <c r="F108" i="8"/>
  <c r="G106" i="8"/>
  <c r="H106" i="8" s="1"/>
  <c r="L105" i="8"/>
  <c r="Y101" i="8"/>
  <c r="X99" i="8"/>
  <c r="Y99" i="8"/>
  <c r="B108" i="8"/>
  <c r="BA123" i="8"/>
  <c r="R106" i="8"/>
  <c r="S106" i="8"/>
  <c r="B107" i="8"/>
  <c r="H107" i="8" s="1"/>
  <c r="O104" i="8"/>
  <c r="J104" i="8"/>
  <c r="I104" i="8"/>
  <c r="Q104" i="8"/>
  <c r="T104" i="8"/>
  <c r="P104" i="8"/>
  <c r="K104" i="8"/>
  <c r="N102" i="8"/>
  <c r="V103" i="8"/>
  <c r="W101" i="8"/>
  <c r="X101" i="8" s="1"/>
  <c r="N104" i="7"/>
  <c r="V104" i="7" s="1"/>
  <c r="M104" i="7"/>
  <c r="H108" i="7"/>
  <c r="O108" i="7" s="1"/>
  <c r="F112" i="7"/>
  <c r="G110" i="7"/>
  <c r="V105" i="7"/>
  <c r="B109" i="7"/>
  <c r="H109" i="7" s="1"/>
  <c r="S108" i="7"/>
  <c r="BB123" i="7"/>
  <c r="R108" i="7"/>
  <c r="B110" i="7"/>
  <c r="T106" i="7"/>
  <c r="P106" i="7"/>
  <c r="K106" i="7"/>
  <c r="Q106" i="7"/>
  <c r="J106" i="7"/>
  <c r="I106" i="7"/>
  <c r="O106" i="7"/>
  <c r="Y103" i="7"/>
  <c r="X103" i="7"/>
  <c r="L107" i="7"/>
  <c r="X98" i="7"/>
  <c r="V102" i="7"/>
  <c r="Y100" i="7"/>
  <c r="X100" i="7"/>
  <c r="H106" i="6"/>
  <c r="T106" i="6" s="1"/>
  <c r="M102" i="6"/>
  <c r="Y101" i="6"/>
  <c r="L105" i="6"/>
  <c r="I104" i="6"/>
  <c r="Q104" i="6"/>
  <c r="T104" i="6"/>
  <c r="P104" i="6"/>
  <c r="K104" i="6"/>
  <c r="O104" i="6"/>
  <c r="J104" i="6"/>
  <c r="N102" i="6"/>
  <c r="U102" i="6" s="1"/>
  <c r="W100" i="6"/>
  <c r="X100" i="6" s="1"/>
  <c r="F110" i="6"/>
  <c r="G108" i="6"/>
  <c r="B108" i="6"/>
  <c r="BA123" i="6"/>
  <c r="B107" i="6"/>
  <c r="H107" i="6" s="1"/>
  <c r="S106" i="6"/>
  <c r="R106" i="6"/>
  <c r="Y99" i="6"/>
  <c r="X99" i="6"/>
  <c r="Y100" i="6"/>
  <c r="M103" i="6"/>
  <c r="N103" i="6" s="1"/>
  <c r="U103" i="6" s="1"/>
  <c r="W101" i="6"/>
  <c r="H106" i="2"/>
  <c r="L105" i="2"/>
  <c r="G108" i="2"/>
  <c r="Z96" i="2"/>
  <c r="AV124" i="2" s="1"/>
  <c r="Y98" i="2"/>
  <c r="X98" i="2"/>
  <c r="Z98" i="2"/>
  <c r="AW124" i="2" s="1"/>
  <c r="Y101" i="2"/>
  <c r="U100" i="2"/>
  <c r="Y100" i="2" s="1"/>
  <c r="N102" i="2"/>
  <c r="V102" i="2" s="1"/>
  <c r="B107" i="2"/>
  <c r="H107" i="2" s="1"/>
  <c r="BA123" i="2"/>
  <c r="V103" i="2"/>
  <c r="W103" i="2" s="1"/>
  <c r="X103" i="2" s="1"/>
  <c r="J104" i="2"/>
  <c r="Q104" i="2"/>
  <c r="O104" i="2"/>
  <c r="K104" i="2"/>
  <c r="I104" i="2"/>
  <c r="P104" i="2"/>
  <c r="T104" i="2"/>
  <c r="W100" i="2"/>
  <c r="X100" i="2" s="1"/>
  <c r="R106" i="2"/>
  <c r="B108" i="2"/>
  <c r="BB123" i="2" s="1"/>
  <c r="S106" i="2"/>
  <c r="M102" i="2"/>
  <c r="E110" i="2"/>
  <c r="X101" i="2"/>
  <c r="U102" i="8" l="1"/>
  <c r="M104" i="8"/>
  <c r="W100" i="8"/>
  <c r="X100" i="8" s="1"/>
  <c r="T108" i="7"/>
  <c r="L107" i="8"/>
  <c r="K106" i="6"/>
  <c r="P108" i="7"/>
  <c r="Q108" i="7"/>
  <c r="U104" i="7"/>
  <c r="W104" i="7" s="1"/>
  <c r="X104" i="7" s="1"/>
  <c r="N104" i="8"/>
  <c r="V102" i="8"/>
  <c r="W102" i="8" s="1"/>
  <c r="Y103" i="8"/>
  <c r="B109" i="8"/>
  <c r="H109" i="8" s="1"/>
  <c r="S108" i="8"/>
  <c r="BB123" i="8"/>
  <c r="R108" i="8"/>
  <c r="B110" i="8"/>
  <c r="I108" i="7"/>
  <c r="J108" i="7"/>
  <c r="W103" i="8"/>
  <c r="T106" i="8"/>
  <c r="P106" i="8"/>
  <c r="K106" i="8"/>
  <c r="Q106" i="8"/>
  <c r="J106" i="8"/>
  <c r="O106" i="8"/>
  <c r="I106" i="8"/>
  <c r="O106" i="6"/>
  <c r="V104" i="8"/>
  <c r="K108" i="7"/>
  <c r="M105" i="8"/>
  <c r="N105" i="8" s="1"/>
  <c r="U105" i="8" s="1"/>
  <c r="F110" i="8"/>
  <c r="G108" i="8"/>
  <c r="H108" i="8" s="1"/>
  <c r="Q106" i="6"/>
  <c r="I106" i="6"/>
  <c r="P106" i="6"/>
  <c r="H110" i="7"/>
  <c r="I110" i="7" s="1"/>
  <c r="M106" i="7"/>
  <c r="J106" i="6"/>
  <c r="R110" i="7"/>
  <c r="BC123" i="7"/>
  <c r="B112" i="7"/>
  <c r="B111" i="7"/>
  <c r="H111" i="7" s="1"/>
  <c r="S110" i="7"/>
  <c r="L109" i="7"/>
  <c r="F114" i="7"/>
  <c r="G112" i="7"/>
  <c r="P110" i="7"/>
  <c r="Y102" i="7"/>
  <c r="Y105" i="7"/>
  <c r="M107" i="7"/>
  <c r="N107" i="7" s="1"/>
  <c r="U107" i="7" s="1"/>
  <c r="N106" i="7"/>
  <c r="U106" i="7" s="1"/>
  <c r="W102" i="7"/>
  <c r="Z102" i="7" s="1"/>
  <c r="AY124" i="7" s="1"/>
  <c r="W105" i="7"/>
  <c r="Z104" i="7" s="1"/>
  <c r="AZ124" i="7" s="1"/>
  <c r="M104" i="6"/>
  <c r="V102" i="6"/>
  <c r="W102" i="6" s="1"/>
  <c r="X102" i="6" s="1"/>
  <c r="B109" i="6"/>
  <c r="H109" i="6" s="1"/>
  <c r="S108" i="6"/>
  <c r="R108" i="6"/>
  <c r="BB123" i="6"/>
  <c r="B110" i="6"/>
  <c r="Z100" i="6"/>
  <c r="AX124" i="6" s="1"/>
  <c r="H108" i="6"/>
  <c r="M105" i="6"/>
  <c r="N105" i="6" s="1"/>
  <c r="U105" i="6" s="1"/>
  <c r="L107" i="6"/>
  <c r="F112" i="6"/>
  <c r="G110" i="6"/>
  <c r="X101" i="6"/>
  <c r="V103" i="6"/>
  <c r="N104" i="6"/>
  <c r="H108" i="2"/>
  <c r="L107" i="2"/>
  <c r="M107" i="2" s="1"/>
  <c r="N107" i="2" s="1"/>
  <c r="V107" i="2" s="1"/>
  <c r="M105" i="2"/>
  <c r="N105" i="2" s="1"/>
  <c r="V105" i="2" s="1"/>
  <c r="U102" i="2"/>
  <c r="W102" i="2" s="1"/>
  <c r="X102" i="2" s="1"/>
  <c r="G110" i="2"/>
  <c r="Y103" i="2"/>
  <c r="B109" i="2"/>
  <c r="Z100" i="2"/>
  <c r="AX124" i="2" s="1"/>
  <c r="B110" i="2"/>
  <c r="BC123" i="2" s="1"/>
  <c r="S108" i="2"/>
  <c r="R108" i="2"/>
  <c r="N104" i="2"/>
  <c r="V104" i="2" s="1"/>
  <c r="M104" i="2"/>
  <c r="T106" i="2"/>
  <c r="P106" i="2"/>
  <c r="I106" i="2"/>
  <c r="O106" i="2"/>
  <c r="K106" i="2"/>
  <c r="J106" i="2"/>
  <c r="Q106" i="2"/>
  <c r="E112" i="2"/>
  <c r="Y102" i="6" l="1"/>
  <c r="M108" i="7"/>
  <c r="N108" i="7"/>
  <c r="V108" i="7" s="1"/>
  <c r="N106" i="6"/>
  <c r="V106" i="6" s="1"/>
  <c r="N106" i="8"/>
  <c r="Z100" i="8"/>
  <c r="AX124" i="8" s="1"/>
  <c r="Z102" i="8"/>
  <c r="AY124" i="8" s="1"/>
  <c r="U104" i="8"/>
  <c r="Y104" i="8" s="1"/>
  <c r="X103" i="8"/>
  <c r="M106" i="6"/>
  <c r="F112" i="8"/>
  <c r="G110" i="8"/>
  <c r="H110" i="8" s="1"/>
  <c r="X102" i="8"/>
  <c r="Y102" i="8"/>
  <c r="M107" i="8"/>
  <c r="N107" i="8" s="1"/>
  <c r="U107" i="8" s="1"/>
  <c r="O108" i="8"/>
  <c r="J108" i="8"/>
  <c r="Q108" i="8"/>
  <c r="T108" i="8"/>
  <c r="K108" i="8"/>
  <c r="I108" i="8"/>
  <c r="P108" i="8"/>
  <c r="V106" i="8"/>
  <c r="M106" i="8"/>
  <c r="U106" i="8" s="1"/>
  <c r="V105" i="8"/>
  <c r="W105" i="8" s="1"/>
  <c r="R110" i="8"/>
  <c r="BC123" i="8"/>
  <c r="B112" i="8"/>
  <c r="B111" i="8"/>
  <c r="H111" i="8" s="1"/>
  <c r="S110" i="8"/>
  <c r="L109" i="8"/>
  <c r="M109" i="8" s="1"/>
  <c r="N109" i="8" s="1"/>
  <c r="U109" i="8" s="1"/>
  <c r="Y104" i="7"/>
  <c r="H110" i="6"/>
  <c r="I110" i="6" s="1"/>
  <c r="J110" i="7"/>
  <c r="T110" i="7"/>
  <c r="O110" i="7"/>
  <c r="Q110" i="7"/>
  <c r="K110" i="7"/>
  <c r="V106" i="7"/>
  <c r="W106" i="7" s="1"/>
  <c r="X106" i="7" s="1"/>
  <c r="H112" i="7"/>
  <c r="P112" i="7" s="1"/>
  <c r="U104" i="6"/>
  <c r="V107" i="7"/>
  <c r="X102" i="7"/>
  <c r="F116" i="7"/>
  <c r="G116" i="7" s="1"/>
  <c r="G114" i="7"/>
  <c r="L111" i="7"/>
  <c r="X105" i="7"/>
  <c r="M109" i="7"/>
  <c r="N109" i="7" s="1"/>
  <c r="U109" i="7" s="1"/>
  <c r="BD123" i="7"/>
  <c r="B114" i="7"/>
  <c r="B113" i="7"/>
  <c r="H113" i="7" s="1"/>
  <c r="S112" i="7"/>
  <c r="R112" i="7"/>
  <c r="F114" i="6"/>
  <c r="G112" i="6"/>
  <c r="V104" i="6"/>
  <c r="M107" i="6"/>
  <c r="N107" i="6" s="1"/>
  <c r="U107" i="6" s="1"/>
  <c r="O108" i="6"/>
  <c r="J108" i="6"/>
  <c r="I108" i="6"/>
  <c r="Q108" i="6"/>
  <c r="T108" i="6"/>
  <c r="P108" i="6"/>
  <c r="K108" i="6"/>
  <c r="V105" i="6"/>
  <c r="Y103" i="6"/>
  <c r="P110" i="6"/>
  <c r="W103" i="6"/>
  <c r="Z102" i="6" s="1"/>
  <c r="AY124" i="6" s="1"/>
  <c r="R110" i="6"/>
  <c r="BC123" i="6"/>
  <c r="B112" i="6"/>
  <c r="B111" i="6"/>
  <c r="H111" i="6" s="1"/>
  <c r="S110" i="6"/>
  <c r="L109" i="6"/>
  <c r="H109" i="2"/>
  <c r="L109" i="2" s="1"/>
  <c r="M109" i="2" s="1"/>
  <c r="Y102" i="2"/>
  <c r="H110" i="2"/>
  <c r="U105" i="2"/>
  <c r="W105" i="2" s="1"/>
  <c r="X105" i="2" s="1"/>
  <c r="G112" i="2"/>
  <c r="B111" i="2"/>
  <c r="M106" i="2"/>
  <c r="U104" i="2"/>
  <c r="Y104" i="2" s="1"/>
  <c r="T108" i="2"/>
  <c r="Q108" i="2"/>
  <c r="O108" i="2"/>
  <c r="P108" i="2"/>
  <c r="I108" i="2"/>
  <c r="J108" i="2"/>
  <c r="K108" i="2"/>
  <c r="N106" i="2"/>
  <c r="V106" i="2" s="1"/>
  <c r="Z102" i="2"/>
  <c r="AY124" i="2" s="1"/>
  <c r="B112" i="2"/>
  <c r="BD123" i="2" s="1"/>
  <c r="S110" i="2"/>
  <c r="R110" i="2"/>
  <c r="E114" i="2"/>
  <c r="U107" i="2"/>
  <c r="W107" i="2" s="1"/>
  <c r="U106" i="6" l="1"/>
  <c r="N108" i="8"/>
  <c r="U108" i="7"/>
  <c r="W108" i="7" s="1"/>
  <c r="X108" i="7" s="1"/>
  <c r="Y106" i="7"/>
  <c r="J110" i="6"/>
  <c r="O110" i="6"/>
  <c r="Q110" i="6"/>
  <c r="W104" i="8"/>
  <c r="X104" i="8" s="1"/>
  <c r="T110" i="6"/>
  <c r="T112" i="7"/>
  <c r="K110" i="6"/>
  <c r="M110" i="7"/>
  <c r="W106" i="8"/>
  <c r="X106" i="8" s="1"/>
  <c r="W106" i="6"/>
  <c r="X106" i="6" s="1"/>
  <c r="V109" i="8"/>
  <c r="W109" i="8" s="1"/>
  <c r="Y106" i="8"/>
  <c r="V107" i="8"/>
  <c r="W107" i="8" s="1"/>
  <c r="Z106" i="8" s="1"/>
  <c r="BA124" i="8" s="1"/>
  <c r="BD123" i="8"/>
  <c r="B114" i="8"/>
  <c r="B113" i="8"/>
  <c r="H113" i="8" s="1"/>
  <c r="S112" i="8"/>
  <c r="R112" i="8"/>
  <c r="I110" i="8"/>
  <c r="T110" i="8"/>
  <c r="P110" i="8"/>
  <c r="K110" i="8"/>
  <c r="O110" i="8"/>
  <c r="J110" i="8"/>
  <c r="Q110" i="8"/>
  <c r="V108" i="8"/>
  <c r="L111" i="8"/>
  <c r="M111" i="8" s="1"/>
  <c r="N111" i="8" s="1"/>
  <c r="U111" i="8" s="1"/>
  <c r="Y105" i="8"/>
  <c r="X105" i="8"/>
  <c r="M108" i="8"/>
  <c r="U108" i="8" s="1"/>
  <c r="W108" i="8" s="1"/>
  <c r="F114" i="8"/>
  <c r="G112" i="8"/>
  <c r="H112" i="8" s="1"/>
  <c r="Y106" i="6"/>
  <c r="J112" i="7"/>
  <c r="N110" i="7"/>
  <c r="V110" i="7" s="1"/>
  <c r="O112" i="7"/>
  <c r="Q112" i="7"/>
  <c r="K112" i="7"/>
  <c r="I112" i="7"/>
  <c r="Y107" i="7"/>
  <c r="M111" i="7"/>
  <c r="N111" i="7" s="1"/>
  <c r="U111" i="7" s="1"/>
  <c r="V109" i="7"/>
  <c r="W109" i="7" s="1"/>
  <c r="Z108" i="7" s="1"/>
  <c r="BB124" i="7" s="1"/>
  <c r="W107" i="7"/>
  <c r="Z106" i="7" s="1"/>
  <c r="BA124" i="7" s="1"/>
  <c r="H114" i="7"/>
  <c r="B116" i="7"/>
  <c r="H116" i="7" s="1"/>
  <c r="B115" i="7"/>
  <c r="H115" i="7" s="1"/>
  <c r="S114" i="7"/>
  <c r="R114" i="7"/>
  <c r="BE123" i="7"/>
  <c r="L113" i="7"/>
  <c r="M113" i="7" s="1"/>
  <c r="N113" i="7" s="1"/>
  <c r="U113" i="7" s="1"/>
  <c r="M108" i="6"/>
  <c r="L111" i="6"/>
  <c r="V107" i="6"/>
  <c r="W107" i="6" s="1"/>
  <c r="BD123" i="6"/>
  <c r="B114" i="6"/>
  <c r="B113" i="6"/>
  <c r="H113" i="6" s="1"/>
  <c r="S112" i="6"/>
  <c r="R112" i="6"/>
  <c r="N108" i="6"/>
  <c r="U108" i="6" s="1"/>
  <c r="Y104" i="6"/>
  <c r="W104" i="6"/>
  <c r="X104" i="6" s="1"/>
  <c r="M109" i="6"/>
  <c r="N109" i="6" s="1"/>
  <c r="U109" i="6" s="1"/>
  <c r="X103" i="6"/>
  <c r="Y105" i="6"/>
  <c r="H112" i="6"/>
  <c r="W105" i="6"/>
  <c r="F116" i="6"/>
  <c r="G116" i="6" s="1"/>
  <c r="G114" i="6"/>
  <c r="Y105" i="2"/>
  <c r="H112" i="2"/>
  <c r="H111" i="2"/>
  <c r="L111" i="2" s="1"/>
  <c r="M111" i="2" s="1"/>
  <c r="B113" i="2"/>
  <c r="H113" i="2" s="1"/>
  <c r="L113" i="2" s="1"/>
  <c r="M113" i="2" s="1"/>
  <c r="G114" i="2"/>
  <c r="W104" i="2"/>
  <c r="X104" i="2" s="1"/>
  <c r="N108" i="2"/>
  <c r="V108" i="2" s="1"/>
  <c r="M108" i="2"/>
  <c r="U106" i="2"/>
  <c r="W106" i="2" s="1"/>
  <c r="X106" i="2" s="1"/>
  <c r="P110" i="2"/>
  <c r="K110" i="2"/>
  <c r="J110" i="2"/>
  <c r="T110" i="2"/>
  <c r="I110" i="2"/>
  <c r="O110" i="2"/>
  <c r="Q110" i="2"/>
  <c r="R112" i="2"/>
  <c r="S112" i="2"/>
  <c r="B114" i="2"/>
  <c r="BE123" i="2" s="1"/>
  <c r="N109" i="2"/>
  <c r="V109" i="2" s="1"/>
  <c r="E116" i="2"/>
  <c r="X107" i="2"/>
  <c r="Y107" i="2"/>
  <c r="N110" i="6" l="1"/>
  <c r="V110" i="6" s="1"/>
  <c r="Y108" i="7"/>
  <c r="M110" i="6"/>
  <c r="Z106" i="6"/>
  <c r="BA124" i="6" s="1"/>
  <c r="M110" i="8"/>
  <c r="Z104" i="8"/>
  <c r="AZ124" i="8" s="1"/>
  <c r="Z108" i="8"/>
  <c r="BB124" i="8" s="1"/>
  <c r="X107" i="8"/>
  <c r="Y107" i="8"/>
  <c r="V111" i="8"/>
  <c r="Q112" i="8"/>
  <c r="T112" i="8"/>
  <c r="P112" i="8"/>
  <c r="K112" i="8"/>
  <c r="O112" i="8"/>
  <c r="J112" i="8"/>
  <c r="I112" i="8"/>
  <c r="Y108" i="8"/>
  <c r="X108" i="8"/>
  <c r="L113" i="8"/>
  <c r="M113" i="8" s="1"/>
  <c r="N113" i="8" s="1"/>
  <c r="U113" i="8" s="1"/>
  <c r="Y109" i="8"/>
  <c r="X109" i="8"/>
  <c r="M112" i="7"/>
  <c r="F116" i="8"/>
  <c r="G116" i="8" s="1"/>
  <c r="G114" i="8"/>
  <c r="H114" i="8" s="1"/>
  <c r="N110" i="8"/>
  <c r="U110" i="8" s="1"/>
  <c r="B116" i="8"/>
  <c r="B115" i="8"/>
  <c r="H115" i="8" s="1"/>
  <c r="S114" i="8"/>
  <c r="R114" i="8"/>
  <c r="BE123" i="8"/>
  <c r="U110" i="7"/>
  <c r="W110" i="7" s="1"/>
  <c r="X110" i="7" s="1"/>
  <c r="N112" i="7"/>
  <c r="Z104" i="6"/>
  <c r="AZ124" i="6" s="1"/>
  <c r="U110" i="6"/>
  <c r="Y110" i="6" s="1"/>
  <c r="O116" i="7"/>
  <c r="J116" i="7"/>
  <c r="I116" i="7"/>
  <c r="Q116" i="7"/>
  <c r="P116" i="7"/>
  <c r="K116" i="7"/>
  <c r="T116" i="7"/>
  <c r="V113" i="7"/>
  <c r="W113" i="7" s="1"/>
  <c r="L115" i="7"/>
  <c r="X107" i="7"/>
  <c r="B117" i="7"/>
  <c r="H117" i="7" s="1"/>
  <c r="S116" i="7"/>
  <c r="R116" i="7"/>
  <c r="BF123" i="7"/>
  <c r="Y109" i="7"/>
  <c r="X109" i="7"/>
  <c r="V111" i="7"/>
  <c r="T114" i="7"/>
  <c r="P114" i="7"/>
  <c r="K114" i="7"/>
  <c r="O114" i="7"/>
  <c r="J114" i="7"/>
  <c r="I114" i="7"/>
  <c r="Q114" i="7"/>
  <c r="X105" i="6"/>
  <c r="B116" i="6"/>
  <c r="H116" i="6" s="1"/>
  <c r="B115" i="6"/>
  <c r="H115" i="6" s="1"/>
  <c r="S114" i="6"/>
  <c r="R114" i="6"/>
  <c r="BE123" i="6"/>
  <c r="V108" i="6"/>
  <c r="H114" i="6"/>
  <c r="Q112" i="6"/>
  <c r="T112" i="6"/>
  <c r="P112" i="6"/>
  <c r="K112" i="6"/>
  <c r="O112" i="6"/>
  <c r="J112" i="6"/>
  <c r="I112" i="6"/>
  <c r="V109" i="6"/>
  <c r="W109" i="6" s="1"/>
  <c r="M111" i="6"/>
  <c r="N111" i="6" s="1"/>
  <c r="U111" i="6" s="1"/>
  <c r="L113" i="6"/>
  <c r="M113" i="6" s="1"/>
  <c r="N113" i="6" s="1"/>
  <c r="U113" i="6" s="1"/>
  <c r="Y107" i="6"/>
  <c r="X107" i="6"/>
  <c r="H114" i="2"/>
  <c r="G116" i="2"/>
  <c r="Z104" i="2"/>
  <c r="AZ124" i="2" s="1"/>
  <c r="B115" i="2"/>
  <c r="U108" i="2"/>
  <c r="Y108" i="2" s="1"/>
  <c r="Z106" i="2"/>
  <c r="BA124" i="2" s="1"/>
  <c r="O112" i="2"/>
  <c r="T112" i="2"/>
  <c r="K112" i="2"/>
  <c r="J112" i="2"/>
  <c r="P112" i="2"/>
  <c r="I112" i="2"/>
  <c r="Q112" i="2"/>
  <c r="N110" i="2"/>
  <c r="V110" i="2" s="1"/>
  <c r="R114" i="2"/>
  <c r="B116" i="2"/>
  <c r="S114" i="2"/>
  <c r="M110" i="2"/>
  <c r="Y106" i="2"/>
  <c r="N113" i="2"/>
  <c r="U113" i="2" s="1"/>
  <c r="U109" i="2"/>
  <c r="Y109" i="2" s="1"/>
  <c r="N111" i="2"/>
  <c r="V111" i="2" s="1"/>
  <c r="N112" i="8" l="1"/>
  <c r="U112" i="8" s="1"/>
  <c r="M112" i="8"/>
  <c r="T114" i="8"/>
  <c r="P114" i="8"/>
  <c r="K114" i="8"/>
  <c r="O114" i="8"/>
  <c r="J114" i="8"/>
  <c r="N114" i="8"/>
  <c r="I114" i="8"/>
  <c r="M114" i="8" s="1"/>
  <c r="Q114" i="8"/>
  <c r="L115" i="8"/>
  <c r="M115" i="8" s="1"/>
  <c r="N115" i="8" s="1"/>
  <c r="U115" i="8" s="1"/>
  <c r="H116" i="8"/>
  <c r="B117" i="8"/>
  <c r="H117" i="8" s="1"/>
  <c r="S116" i="8"/>
  <c r="R116" i="8"/>
  <c r="BF123" i="8"/>
  <c r="V113" i="8"/>
  <c r="V110" i="8"/>
  <c r="W110" i="8" s="1"/>
  <c r="V112" i="8"/>
  <c r="Y111" i="8"/>
  <c r="W111" i="8"/>
  <c r="X111" i="8" s="1"/>
  <c r="W110" i="6"/>
  <c r="X110" i="6" s="1"/>
  <c r="Y110" i="7"/>
  <c r="U112" i="7"/>
  <c r="V112" i="7"/>
  <c r="Y111" i="7"/>
  <c r="W111" i="7"/>
  <c r="Z110" i="7" s="1"/>
  <c r="BC124" i="7" s="1"/>
  <c r="N114" i="7"/>
  <c r="U114" i="7" s="1"/>
  <c r="M115" i="7"/>
  <c r="N115" i="7" s="1"/>
  <c r="U115" i="7" s="1"/>
  <c r="N116" i="7"/>
  <c r="M114" i="7"/>
  <c r="L117" i="7"/>
  <c r="M117" i="7" s="1"/>
  <c r="N117" i="7" s="1"/>
  <c r="U117" i="7" s="1"/>
  <c r="Y113" i="7"/>
  <c r="X113" i="7"/>
  <c r="M116" i="7"/>
  <c r="M112" i="6"/>
  <c r="O116" i="6"/>
  <c r="J116" i="6"/>
  <c r="I116" i="6"/>
  <c r="Q116" i="6"/>
  <c r="P116" i="6"/>
  <c r="K116" i="6"/>
  <c r="T116" i="6"/>
  <c r="Y108" i="6"/>
  <c r="B117" i="6"/>
  <c r="H117" i="6" s="1"/>
  <c r="S116" i="6"/>
  <c r="R116" i="6"/>
  <c r="BF123" i="6"/>
  <c r="T114" i="6"/>
  <c r="P114" i="6"/>
  <c r="K114" i="6"/>
  <c r="O114" i="6"/>
  <c r="J114" i="6"/>
  <c r="I114" i="6"/>
  <c r="Q114" i="6"/>
  <c r="V113" i="6"/>
  <c r="W113" i="6" s="1"/>
  <c r="Y109" i="6"/>
  <c r="X109" i="6"/>
  <c r="W108" i="6"/>
  <c r="X108" i="6" s="1"/>
  <c r="L115" i="6"/>
  <c r="M115" i="6" s="1"/>
  <c r="N115" i="6" s="1"/>
  <c r="U115" i="6" s="1"/>
  <c r="N112" i="6"/>
  <c r="V111" i="6"/>
  <c r="H116" i="2"/>
  <c r="BF123" i="2"/>
  <c r="H115" i="2"/>
  <c r="L115" i="2" s="1"/>
  <c r="M115" i="2" s="1"/>
  <c r="N115" i="2" s="1"/>
  <c r="V115" i="2" s="1"/>
  <c r="W108" i="2"/>
  <c r="X108" i="2" s="1"/>
  <c r="W109" i="2"/>
  <c r="X109" i="2" s="1"/>
  <c r="B117" i="2"/>
  <c r="H117" i="2" s="1"/>
  <c r="N112" i="2"/>
  <c r="V112" i="2" s="1"/>
  <c r="V113" i="2"/>
  <c r="Y113" i="2" s="1"/>
  <c r="O114" i="2"/>
  <c r="K114" i="2"/>
  <c r="J114" i="2"/>
  <c r="Q114" i="2"/>
  <c r="I114" i="2"/>
  <c r="P114" i="2"/>
  <c r="T114" i="2"/>
  <c r="W113" i="2"/>
  <c r="X113" i="2" s="1"/>
  <c r="S116" i="2"/>
  <c r="R116" i="2"/>
  <c r="M112" i="2"/>
  <c r="U110" i="2"/>
  <c r="W110" i="2" s="1"/>
  <c r="X110" i="2" s="1"/>
  <c r="U111" i="2"/>
  <c r="W111" i="2" s="1"/>
  <c r="U114" i="8" l="1"/>
  <c r="Y113" i="8"/>
  <c r="L117" i="8"/>
  <c r="M117" i="8" s="1"/>
  <c r="N117" i="8" s="1"/>
  <c r="U117" i="8" s="1"/>
  <c r="Y112" i="8"/>
  <c r="O116" i="8"/>
  <c r="J116" i="8"/>
  <c r="I116" i="8"/>
  <c r="N116" i="8" s="1"/>
  <c r="Q116" i="8"/>
  <c r="P116" i="8"/>
  <c r="K116" i="8"/>
  <c r="T116" i="8"/>
  <c r="W112" i="8"/>
  <c r="X112" i="8" s="1"/>
  <c r="Y112" i="7"/>
  <c r="Z110" i="8"/>
  <c r="BC124" i="8" s="1"/>
  <c r="X110" i="8"/>
  <c r="Y110" i="8"/>
  <c r="V115" i="8"/>
  <c r="V114" i="8"/>
  <c r="W113" i="8"/>
  <c r="W112" i="7"/>
  <c r="V117" i="7"/>
  <c r="V115" i="7"/>
  <c r="W115" i="7" s="1"/>
  <c r="X111" i="7"/>
  <c r="U112" i="6"/>
  <c r="U116" i="7"/>
  <c r="V116" i="7"/>
  <c r="V114" i="7"/>
  <c r="W114" i="7" s="1"/>
  <c r="Z108" i="6"/>
  <c r="BB124" i="6" s="1"/>
  <c r="V112" i="6"/>
  <c r="Y113" i="6"/>
  <c r="X113" i="6"/>
  <c r="N114" i="6"/>
  <c r="N116" i="6"/>
  <c r="M114" i="6"/>
  <c r="L117" i="6"/>
  <c r="M117" i="6" s="1"/>
  <c r="N117" i="6" s="1"/>
  <c r="U117" i="6" s="1"/>
  <c r="M116" i="6"/>
  <c r="Y111" i="6"/>
  <c r="V115" i="6"/>
  <c r="W111" i="6"/>
  <c r="Z110" i="6" s="1"/>
  <c r="BC124" i="6" s="1"/>
  <c r="L117" i="2"/>
  <c r="M117" i="2" s="1"/>
  <c r="Z108" i="2"/>
  <c r="BB124" i="2" s="1"/>
  <c r="U112" i="2"/>
  <c r="W112" i="2" s="1"/>
  <c r="X112" i="2" s="1"/>
  <c r="M114" i="2"/>
  <c r="Y110" i="2"/>
  <c r="N114" i="2"/>
  <c r="O116" i="2"/>
  <c r="J116" i="2"/>
  <c r="I116" i="2"/>
  <c r="P116" i="2"/>
  <c r="T116" i="2"/>
  <c r="K116" i="2"/>
  <c r="Q116" i="2"/>
  <c r="Z110" i="2"/>
  <c r="BC124" i="2" s="1"/>
  <c r="X111" i="2"/>
  <c r="U115" i="2"/>
  <c r="W115" i="2" s="1"/>
  <c r="Y111" i="2"/>
  <c r="Z112" i="8" l="1"/>
  <c r="BD124" i="8" s="1"/>
  <c r="Y114" i="8"/>
  <c r="Y115" i="8"/>
  <c r="X113" i="8"/>
  <c r="V116" i="8"/>
  <c r="M116" i="8"/>
  <c r="U116" i="8" s="1"/>
  <c r="W116" i="8" s="1"/>
  <c r="W115" i="8"/>
  <c r="V117" i="8"/>
  <c r="W117" i="8" s="1"/>
  <c r="W114" i="8"/>
  <c r="X114" i="8" s="1"/>
  <c r="X112" i="7"/>
  <c r="Z112" i="7"/>
  <c r="BD124" i="7" s="1"/>
  <c r="W116" i="7"/>
  <c r="X116" i="7" s="1"/>
  <c r="Z114" i="7"/>
  <c r="BE124" i="7" s="1"/>
  <c r="Y117" i="7"/>
  <c r="X114" i="7"/>
  <c r="Y114" i="7"/>
  <c r="Y116" i="7"/>
  <c r="Y115" i="7"/>
  <c r="X115" i="7"/>
  <c r="W117" i="7"/>
  <c r="U114" i="6"/>
  <c r="U116" i="6"/>
  <c r="Y112" i="6"/>
  <c r="W112" i="6"/>
  <c r="Z112" i="6" s="1"/>
  <c r="BD124" i="6" s="1"/>
  <c r="V117" i="6"/>
  <c r="X111" i="6"/>
  <c r="V116" i="6"/>
  <c r="Y115" i="6"/>
  <c r="W115" i="6"/>
  <c r="V114" i="6"/>
  <c r="U114" i="2"/>
  <c r="Y112" i="2"/>
  <c r="Z112" i="2"/>
  <c r="BD124" i="2" s="1"/>
  <c r="N116" i="2"/>
  <c r="V116" i="2" s="1"/>
  <c r="V114" i="2"/>
  <c r="Y114" i="2" s="1"/>
  <c r="Y115" i="2"/>
  <c r="X115" i="2"/>
  <c r="M116" i="2"/>
  <c r="N117" i="2"/>
  <c r="V117" i="2" s="1"/>
  <c r="Y116" i="8" l="1"/>
  <c r="X116" i="8"/>
  <c r="Z116" i="8"/>
  <c r="BF124" i="8" s="1"/>
  <c r="Y117" i="8"/>
  <c r="X117" i="8"/>
  <c r="Z114" i="8"/>
  <c r="BE124" i="8" s="1"/>
  <c r="X115" i="8"/>
  <c r="W114" i="6"/>
  <c r="Z114" i="6" s="1"/>
  <c r="BE124" i="6" s="1"/>
  <c r="Z116" i="7"/>
  <c r="BF124" i="7" s="1"/>
  <c r="X117" i="7"/>
  <c r="Y116" i="6"/>
  <c r="X115" i="6"/>
  <c r="X112" i="6"/>
  <c r="Y117" i="6"/>
  <c r="Y114" i="6"/>
  <c r="W116" i="6"/>
  <c r="X116" i="6" s="1"/>
  <c r="W117" i="6"/>
  <c r="U116" i="2"/>
  <c r="Y116" i="2" s="1"/>
  <c r="W114" i="2"/>
  <c r="X114" i="2" s="1"/>
  <c r="U117" i="2"/>
  <c r="W117" i="2" s="1"/>
  <c r="X114" i="6" l="1"/>
  <c r="Z116" i="6"/>
  <c r="BF124" i="6" s="1"/>
  <c r="X117" i="6"/>
  <c r="W116" i="2"/>
  <c r="X116" i="2" s="1"/>
  <c r="Z114" i="2"/>
  <c r="BE124" i="2" s="1"/>
  <c r="Y117" i="2"/>
  <c r="X117" i="2"/>
  <c r="Z116" i="2" l="1"/>
  <c r="BF124" i="2" s="1"/>
</calcChain>
</file>

<file path=xl/sharedStrings.xml><?xml version="1.0" encoding="utf-8"?>
<sst xmlns="http://schemas.openxmlformats.org/spreadsheetml/2006/main" count="556" uniqueCount="27">
  <si>
    <t>Plata</t>
  </si>
  <si>
    <t>LO</t>
  </si>
  <si>
    <t>LO iznos</t>
  </si>
  <si>
    <t>bruto</t>
  </si>
  <si>
    <t>ovn</t>
  </si>
  <si>
    <t>nep</t>
  </si>
  <si>
    <t>rehab</t>
  </si>
  <si>
    <t>Total radniku</t>
  </si>
  <si>
    <t>Doprinosi</t>
  </si>
  <si>
    <t>Porez</t>
  </si>
  <si>
    <t>Total</t>
  </si>
  <si>
    <t>Karta za p.</t>
  </si>
  <si>
    <t>TO</t>
  </si>
  <si>
    <t>Trenutno</t>
  </si>
  <si>
    <t>Novi Z</t>
  </si>
  <si>
    <t>Učešće dažbina u trošku</t>
  </si>
  <si>
    <t>Odons daž/rad</t>
  </si>
  <si>
    <t>Trošak +/-</t>
  </si>
  <si>
    <t>Doh.bez dopr.</t>
  </si>
  <si>
    <t>Reg.mj.dio</t>
  </si>
  <si>
    <t>PIO 17%</t>
  </si>
  <si>
    <t>Zdr. 12,5%</t>
  </si>
  <si>
    <t>Nezap. 1,5%</t>
  </si>
  <si>
    <t>Zbirna novi zakon 32,5%</t>
  </si>
  <si>
    <t>PIO 6%</t>
  </si>
  <si>
    <t>Zdr. 4%</t>
  </si>
  <si>
    <t>Nezapo. 0,5%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</si>
</sst>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2" fontId="0" fillId="0" borderId="1" xfId="0" applyNumberFormat="1" applyBorder="1"/>
    <xf numFmtId="10" fontId="0" fillId="0" borderId="1" xfId="1" applyNumberFormat="1" applyFont="1" applyBorder="1"/>
    <xf numFmtId="0" fontId="0" fillId="2" borderId="1" xfId="0" applyFill="1" applyBorder="1"/>
    <xf numFmtId="2" fontId="0" fillId="2" borderId="1" xfId="0" applyNumberFormat="1" applyFill="1" applyBorder="1"/>
    <xf numFmtId="10" fontId="0" fillId="2" borderId="1" xfId="1" applyNumberFormat="1" applyFont="1" applyFill="1" applyBorder="1"/>
    <xf numFmtId="0" fontId="2" fillId="0" borderId="1" xfId="0" applyFont="1" applyBorder="1"/>
    <xf numFmtId="2" fontId="2" fillId="0" borderId="1" xfId="0" applyNumberFormat="1" applyFont="1" applyBorder="1"/>
    <xf numFmtId="2" fontId="2" fillId="2" borderId="1" xfId="0" applyNumberFormat="1" applyFont="1" applyFill="1" applyBorder="1"/>
    <xf numFmtId="2" fontId="0" fillId="3" borderId="1" xfId="0" applyNumberFormat="1" applyFill="1" applyBorder="1"/>
    <xf numFmtId="0" fontId="0" fillId="3" borderId="1" xfId="0" applyFill="1" applyBorder="1"/>
    <xf numFmtId="2" fontId="2" fillId="2" borderId="1" xfId="0" applyNumberFormat="1" applyFont="1" applyFill="1" applyBorder="1" applyAlignment="1">
      <alignment horizontal="center" vertical="center"/>
    </xf>
    <xf numFmtId="2" fontId="0" fillId="2" borderId="2" xfId="0" applyNumberFormat="1" applyFill="1" applyBorder="1" applyAlignment="1">
      <alignment horizontal="center"/>
    </xf>
    <xf numFmtId="2" fontId="0" fillId="2" borderId="3" xfId="0" applyNumberFormat="1" applyFill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'LO 1'!$A$124</c:f>
              <c:strCache>
                <c:ptCount val="1"/>
                <c:pt idx="0">
                  <c:v>Trošak +/-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'LO 1'!$B$123:$BF$123</c:f>
              <c:numCache>
                <c:formatCode>General</c:formatCode>
                <c:ptCount val="57"/>
                <c:pt idx="0">
                  <c:v>400</c:v>
                </c:pt>
                <c:pt idx="1">
                  <c:v>450</c:v>
                </c:pt>
                <c:pt idx="2">
                  <c:v>500</c:v>
                </c:pt>
                <c:pt idx="3">
                  <c:v>550</c:v>
                </c:pt>
                <c:pt idx="4">
                  <c:v>600</c:v>
                </c:pt>
                <c:pt idx="5">
                  <c:v>650</c:v>
                </c:pt>
                <c:pt idx="6">
                  <c:v>700</c:v>
                </c:pt>
                <c:pt idx="7">
                  <c:v>750</c:v>
                </c:pt>
                <c:pt idx="8">
                  <c:v>800</c:v>
                </c:pt>
                <c:pt idx="9">
                  <c:v>850</c:v>
                </c:pt>
                <c:pt idx="10">
                  <c:v>900</c:v>
                </c:pt>
                <c:pt idx="11">
                  <c:v>950</c:v>
                </c:pt>
                <c:pt idx="12">
                  <c:v>1000</c:v>
                </c:pt>
                <c:pt idx="13">
                  <c:v>1050</c:v>
                </c:pt>
                <c:pt idx="14">
                  <c:v>1100</c:v>
                </c:pt>
                <c:pt idx="15">
                  <c:v>1150</c:v>
                </c:pt>
                <c:pt idx="16">
                  <c:v>1200</c:v>
                </c:pt>
                <c:pt idx="17">
                  <c:v>1250</c:v>
                </c:pt>
                <c:pt idx="18">
                  <c:v>1300</c:v>
                </c:pt>
                <c:pt idx="19">
                  <c:v>1350</c:v>
                </c:pt>
                <c:pt idx="20">
                  <c:v>1400</c:v>
                </c:pt>
                <c:pt idx="21">
                  <c:v>1450</c:v>
                </c:pt>
                <c:pt idx="22">
                  <c:v>1500</c:v>
                </c:pt>
                <c:pt idx="23">
                  <c:v>1550</c:v>
                </c:pt>
                <c:pt idx="24">
                  <c:v>1600</c:v>
                </c:pt>
                <c:pt idx="25">
                  <c:v>1650</c:v>
                </c:pt>
                <c:pt idx="26">
                  <c:v>1700</c:v>
                </c:pt>
                <c:pt idx="27">
                  <c:v>1750</c:v>
                </c:pt>
                <c:pt idx="28">
                  <c:v>1800</c:v>
                </c:pt>
                <c:pt idx="29">
                  <c:v>1850</c:v>
                </c:pt>
                <c:pt idx="30">
                  <c:v>1900</c:v>
                </c:pt>
                <c:pt idx="31">
                  <c:v>1950</c:v>
                </c:pt>
                <c:pt idx="32">
                  <c:v>2000</c:v>
                </c:pt>
                <c:pt idx="33">
                  <c:v>2050</c:v>
                </c:pt>
                <c:pt idx="34">
                  <c:v>2100</c:v>
                </c:pt>
                <c:pt idx="35">
                  <c:v>2150</c:v>
                </c:pt>
                <c:pt idx="36">
                  <c:v>2200</c:v>
                </c:pt>
                <c:pt idx="37">
                  <c:v>2250</c:v>
                </c:pt>
                <c:pt idx="38">
                  <c:v>2300</c:v>
                </c:pt>
                <c:pt idx="39">
                  <c:v>2350</c:v>
                </c:pt>
                <c:pt idx="40">
                  <c:v>2400</c:v>
                </c:pt>
                <c:pt idx="41">
                  <c:v>2450</c:v>
                </c:pt>
                <c:pt idx="42">
                  <c:v>2500</c:v>
                </c:pt>
                <c:pt idx="43">
                  <c:v>2550</c:v>
                </c:pt>
                <c:pt idx="44">
                  <c:v>2600</c:v>
                </c:pt>
                <c:pt idx="45">
                  <c:v>2650</c:v>
                </c:pt>
                <c:pt idx="46">
                  <c:v>2700</c:v>
                </c:pt>
                <c:pt idx="47">
                  <c:v>2750</c:v>
                </c:pt>
                <c:pt idx="48">
                  <c:v>2800</c:v>
                </c:pt>
                <c:pt idx="49">
                  <c:v>2850</c:v>
                </c:pt>
                <c:pt idx="50">
                  <c:v>2900</c:v>
                </c:pt>
                <c:pt idx="51">
                  <c:v>2950</c:v>
                </c:pt>
                <c:pt idx="52">
                  <c:v>3000</c:v>
                </c:pt>
                <c:pt idx="53">
                  <c:v>3050</c:v>
                </c:pt>
                <c:pt idx="54">
                  <c:v>3100</c:v>
                </c:pt>
                <c:pt idx="55">
                  <c:v>3150</c:v>
                </c:pt>
                <c:pt idx="56">
                  <c:v>3200</c:v>
                </c:pt>
              </c:numCache>
            </c:numRef>
          </c:cat>
          <c:val>
            <c:numRef>
              <c:f>'LO 1'!$B$124:$BF$124</c:f>
              <c:numCache>
                <c:formatCode>General</c:formatCode>
                <c:ptCount val="57"/>
                <c:pt idx="0">
                  <c:v>83.070000000000277</c:v>
                </c:pt>
                <c:pt idx="1">
                  <c:v>67.270000000000209</c:v>
                </c:pt>
                <c:pt idx="2">
                  <c:v>51.480000000000018</c:v>
                </c:pt>
                <c:pt idx="3">
                  <c:v>46.379999999999882</c:v>
                </c:pt>
                <c:pt idx="4">
                  <c:v>41.6700000000003</c:v>
                </c:pt>
                <c:pt idx="5">
                  <c:v>36.930000000000291</c:v>
                </c:pt>
                <c:pt idx="6">
                  <c:v>32.220000000000027</c:v>
                </c:pt>
                <c:pt idx="7">
                  <c:v>27.460000000000036</c:v>
                </c:pt>
                <c:pt idx="8">
                  <c:v>22.739999999999782</c:v>
                </c:pt>
                <c:pt idx="9">
                  <c:v>18.019999999999754</c:v>
                </c:pt>
                <c:pt idx="10">
                  <c:v>13.289999999999964</c:v>
                </c:pt>
                <c:pt idx="11">
                  <c:v>8.5499999999999545</c:v>
                </c:pt>
                <c:pt idx="12">
                  <c:v>3.8300000000001546</c:v>
                </c:pt>
                <c:pt idx="13">
                  <c:v>-0.88999999999987267</c:v>
                </c:pt>
                <c:pt idx="14">
                  <c:v>-5.6300000000005639</c:v>
                </c:pt>
                <c:pt idx="15">
                  <c:v>-10.350000000000364</c:v>
                </c:pt>
                <c:pt idx="16">
                  <c:v>-15.079999999999927</c:v>
                </c:pt>
                <c:pt idx="17">
                  <c:v>-19.790000000000418</c:v>
                </c:pt>
                <c:pt idx="18">
                  <c:v>-24.549999999999727</c:v>
                </c:pt>
                <c:pt idx="19">
                  <c:v>-29.269999999999527</c:v>
                </c:pt>
                <c:pt idx="20">
                  <c:v>-33.989999999999782</c:v>
                </c:pt>
                <c:pt idx="21">
                  <c:v>-38.720000000000255</c:v>
                </c:pt>
                <c:pt idx="22">
                  <c:v>-43.4699999999998</c:v>
                </c:pt>
                <c:pt idx="23">
                  <c:v>-48.180000000000291</c:v>
                </c:pt>
                <c:pt idx="24">
                  <c:v>-52.910000000000309</c:v>
                </c:pt>
                <c:pt idx="25">
                  <c:v>-57.619999999999891</c:v>
                </c:pt>
                <c:pt idx="26">
                  <c:v>-62.370000000000346</c:v>
                </c:pt>
                <c:pt idx="27">
                  <c:v>-67.090000000000146</c:v>
                </c:pt>
                <c:pt idx="28">
                  <c:v>-71.809999999999945</c:v>
                </c:pt>
                <c:pt idx="29">
                  <c:v>-76.539999999999964</c:v>
                </c:pt>
                <c:pt idx="30">
                  <c:v>-81.289999999999964</c:v>
                </c:pt>
                <c:pt idx="31">
                  <c:v>-85.999999999999545</c:v>
                </c:pt>
                <c:pt idx="32">
                  <c:v>-90.730000000000473</c:v>
                </c:pt>
                <c:pt idx="33">
                  <c:v>-95.450000000000273</c:v>
                </c:pt>
                <c:pt idx="34">
                  <c:v>-100.1899999999996</c:v>
                </c:pt>
                <c:pt idx="35">
                  <c:v>-104.92000000000007</c:v>
                </c:pt>
                <c:pt idx="36">
                  <c:v>-109.63000000000011</c:v>
                </c:pt>
                <c:pt idx="37">
                  <c:v>-114.36999999999989</c:v>
                </c:pt>
                <c:pt idx="38">
                  <c:v>-119.10999999999876</c:v>
                </c:pt>
                <c:pt idx="39">
                  <c:v>-123.82999999999993</c:v>
                </c:pt>
                <c:pt idx="40">
                  <c:v>-128.55999999999949</c:v>
                </c:pt>
                <c:pt idx="41">
                  <c:v>-133.28000000000065</c:v>
                </c:pt>
                <c:pt idx="42">
                  <c:v>-138.01999999999953</c:v>
                </c:pt>
                <c:pt idx="43">
                  <c:v>-142.75</c:v>
                </c:pt>
                <c:pt idx="44">
                  <c:v>-147.46000000000004</c:v>
                </c:pt>
                <c:pt idx="45">
                  <c:v>-152.20999999999913</c:v>
                </c:pt>
                <c:pt idx="46">
                  <c:v>-156.93000000000029</c:v>
                </c:pt>
                <c:pt idx="47">
                  <c:v>-161.65000000000055</c:v>
                </c:pt>
                <c:pt idx="48">
                  <c:v>-166.36999999999989</c:v>
                </c:pt>
                <c:pt idx="49">
                  <c:v>-171.11999999999989</c:v>
                </c:pt>
                <c:pt idx="50">
                  <c:v>-175.83000000000084</c:v>
                </c:pt>
                <c:pt idx="51">
                  <c:v>-180.57000000000062</c:v>
                </c:pt>
                <c:pt idx="52">
                  <c:v>-185.28000000000065</c:v>
                </c:pt>
                <c:pt idx="53">
                  <c:v>-190.03000000000156</c:v>
                </c:pt>
                <c:pt idx="54">
                  <c:v>-194.76000000000022</c:v>
                </c:pt>
                <c:pt idx="55">
                  <c:v>-199.47999999999956</c:v>
                </c:pt>
                <c:pt idx="56">
                  <c:v>-204.21000000000004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6-4D81-BB5D-217BD6030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816192"/>
        <c:axId val="989809960"/>
      </c:lineChart>
      <c:catAx>
        <c:axId val="98981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809960"/>
        <c:crosses val="autoZero"/>
        <c:auto val="1"/>
        <c:lblAlgn val="ctr"/>
        <c:lblOffset val="100"/>
        <c:noMultiLvlLbl val="0"/>
      </c:catAx>
      <c:valAx>
        <c:axId val="989809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81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'LO 1,5'!$A$124</c:f>
              <c:strCache>
                <c:ptCount val="1"/>
                <c:pt idx="0">
                  <c:v>Trošak +/-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'LO 1,5'!$B$123:$BF$123</c:f>
              <c:numCache>
                <c:formatCode>General</c:formatCode>
                <c:ptCount val="57"/>
                <c:pt idx="0">
                  <c:v>400</c:v>
                </c:pt>
                <c:pt idx="1">
                  <c:v>450</c:v>
                </c:pt>
                <c:pt idx="2">
                  <c:v>500</c:v>
                </c:pt>
                <c:pt idx="3">
                  <c:v>550</c:v>
                </c:pt>
                <c:pt idx="4">
                  <c:v>600</c:v>
                </c:pt>
                <c:pt idx="5">
                  <c:v>650</c:v>
                </c:pt>
                <c:pt idx="6">
                  <c:v>700</c:v>
                </c:pt>
                <c:pt idx="7">
                  <c:v>750</c:v>
                </c:pt>
                <c:pt idx="8">
                  <c:v>800</c:v>
                </c:pt>
                <c:pt idx="9">
                  <c:v>850</c:v>
                </c:pt>
                <c:pt idx="10">
                  <c:v>900</c:v>
                </c:pt>
                <c:pt idx="11">
                  <c:v>950</c:v>
                </c:pt>
                <c:pt idx="12">
                  <c:v>1000</c:v>
                </c:pt>
                <c:pt idx="13">
                  <c:v>1050</c:v>
                </c:pt>
                <c:pt idx="14">
                  <c:v>1100</c:v>
                </c:pt>
                <c:pt idx="15">
                  <c:v>1150</c:v>
                </c:pt>
                <c:pt idx="16">
                  <c:v>1200</c:v>
                </c:pt>
                <c:pt idx="17">
                  <c:v>1250</c:v>
                </c:pt>
                <c:pt idx="18">
                  <c:v>1300</c:v>
                </c:pt>
                <c:pt idx="19">
                  <c:v>1350</c:v>
                </c:pt>
                <c:pt idx="20">
                  <c:v>1400</c:v>
                </c:pt>
                <c:pt idx="21">
                  <c:v>1450</c:v>
                </c:pt>
                <c:pt idx="22">
                  <c:v>1500</c:v>
                </c:pt>
                <c:pt idx="23">
                  <c:v>1550</c:v>
                </c:pt>
                <c:pt idx="24">
                  <c:v>1600</c:v>
                </c:pt>
                <c:pt idx="25">
                  <c:v>1650</c:v>
                </c:pt>
                <c:pt idx="26">
                  <c:v>1700</c:v>
                </c:pt>
                <c:pt idx="27">
                  <c:v>1750</c:v>
                </c:pt>
                <c:pt idx="28">
                  <c:v>1800</c:v>
                </c:pt>
                <c:pt idx="29">
                  <c:v>1850</c:v>
                </c:pt>
                <c:pt idx="30">
                  <c:v>1900</c:v>
                </c:pt>
                <c:pt idx="31">
                  <c:v>1950</c:v>
                </c:pt>
                <c:pt idx="32">
                  <c:v>2000</c:v>
                </c:pt>
                <c:pt idx="33">
                  <c:v>2050</c:v>
                </c:pt>
                <c:pt idx="34">
                  <c:v>2100</c:v>
                </c:pt>
                <c:pt idx="35">
                  <c:v>2150</c:v>
                </c:pt>
                <c:pt idx="36">
                  <c:v>2200</c:v>
                </c:pt>
                <c:pt idx="37">
                  <c:v>2250</c:v>
                </c:pt>
                <c:pt idx="38">
                  <c:v>2300</c:v>
                </c:pt>
                <c:pt idx="39">
                  <c:v>2350</c:v>
                </c:pt>
                <c:pt idx="40">
                  <c:v>2400</c:v>
                </c:pt>
                <c:pt idx="41">
                  <c:v>2450</c:v>
                </c:pt>
                <c:pt idx="42">
                  <c:v>2500</c:v>
                </c:pt>
                <c:pt idx="43">
                  <c:v>2550</c:v>
                </c:pt>
                <c:pt idx="44">
                  <c:v>2600</c:v>
                </c:pt>
                <c:pt idx="45">
                  <c:v>2650</c:v>
                </c:pt>
                <c:pt idx="46">
                  <c:v>2700</c:v>
                </c:pt>
                <c:pt idx="47">
                  <c:v>2750</c:v>
                </c:pt>
                <c:pt idx="48">
                  <c:v>2800</c:v>
                </c:pt>
                <c:pt idx="49">
                  <c:v>2850</c:v>
                </c:pt>
                <c:pt idx="50">
                  <c:v>2900</c:v>
                </c:pt>
                <c:pt idx="51">
                  <c:v>2950</c:v>
                </c:pt>
                <c:pt idx="52">
                  <c:v>3000</c:v>
                </c:pt>
                <c:pt idx="53">
                  <c:v>3050</c:v>
                </c:pt>
                <c:pt idx="54">
                  <c:v>3100</c:v>
                </c:pt>
                <c:pt idx="55">
                  <c:v>3150</c:v>
                </c:pt>
                <c:pt idx="56">
                  <c:v>3200</c:v>
                </c:pt>
              </c:numCache>
            </c:numRef>
          </c:cat>
          <c:val>
            <c:numRef>
              <c:f>'LO 1,5'!$B$124:$BF$124</c:f>
              <c:numCache>
                <c:formatCode>General</c:formatCode>
                <c:ptCount val="57"/>
                <c:pt idx="0">
                  <c:v>100.94000000000005</c:v>
                </c:pt>
                <c:pt idx="1">
                  <c:v>94.080000000000155</c:v>
                </c:pt>
                <c:pt idx="2">
                  <c:v>78.279999999999745</c:v>
                </c:pt>
                <c:pt idx="3">
                  <c:v>73.190000000000055</c:v>
                </c:pt>
                <c:pt idx="4">
                  <c:v>68.470000000000027</c:v>
                </c:pt>
                <c:pt idx="5">
                  <c:v>63.750000000000227</c:v>
                </c:pt>
                <c:pt idx="6">
                  <c:v>59.019999999999982</c:v>
                </c:pt>
                <c:pt idx="7">
                  <c:v>54.269999999999982</c:v>
                </c:pt>
                <c:pt idx="8">
                  <c:v>49.549999999999727</c:v>
                </c:pt>
                <c:pt idx="9">
                  <c:v>44.829999999999927</c:v>
                </c:pt>
                <c:pt idx="10">
                  <c:v>40.1099999999999</c:v>
                </c:pt>
                <c:pt idx="11">
                  <c:v>35.360000000000127</c:v>
                </c:pt>
                <c:pt idx="12">
                  <c:v>30.650000000000318</c:v>
                </c:pt>
                <c:pt idx="13">
                  <c:v>25.920000000000073</c:v>
                </c:pt>
                <c:pt idx="14">
                  <c:v>21.209999999999582</c:v>
                </c:pt>
                <c:pt idx="15">
                  <c:v>16.449999999999818</c:v>
                </c:pt>
                <c:pt idx="16">
                  <c:v>11.729999999999563</c:v>
                </c:pt>
                <c:pt idx="17">
                  <c:v>6.9999999999995453</c:v>
                </c:pt>
                <c:pt idx="18">
                  <c:v>2.2800000000002001</c:v>
                </c:pt>
                <c:pt idx="19">
                  <c:v>-2.4699999999997999</c:v>
                </c:pt>
                <c:pt idx="20">
                  <c:v>-7.1799999999998363</c:v>
                </c:pt>
                <c:pt idx="21">
                  <c:v>-11.909999999999854</c:v>
                </c:pt>
                <c:pt idx="22">
                  <c:v>-16.629999999999654</c:v>
                </c:pt>
                <c:pt idx="23">
                  <c:v>-21.369999999999891</c:v>
                </c:pt>
                <c:pt idx="24">
                  <c:v>-26.0900000000006</c:v>
                </c:pt>
                <c:pt idx="25">
                  <c:v>-30.8100000000004</c:v>
                </c:pt>
                <c:pt idx="26">
                  <c:v>-35.550000000000182</c:v>
                </c:pt>
                <c:pt idx="27">
                  <c:v>-40.2800000000002</c:v>
                </c:pt>
                <c:pt idx="28">
                  <c:v>-44.990000000000236</c:v>
                </c:pt>
                <c:pt idx="29">
                  <c:v>-49.730000000000473</c:v>
                </c:pt>
                <c:pt idx="30">
                  <c:v>-54.480000000000018</c:v>
                </c:pt>
                <c:pt idx="31">
                  <c:v>-59.199999999999363</c:v>
                </c:pt>
                <c:pt idx="32">
                  <c:v>-63.930000000000291</c:v>
                </c:pt>
                <c:pt idx="33">
                  <c:v>-68.640000000000327</c:v>
                </c:pt>
                <c:pt idx="34">
                  <c:v>-73.389999999999873</c:v>
                </c:pt>
                <c:pt idx="35">
                  <c:v>-78.110000000000582</c:v>
                </c:pt>
                <c:pt idx="36">
                  <c:v>-82.829999999999927</c:v>
                </c:pt>
                <c:pt idx="37">
                  <c:v>-87.549999999999272</c:v>
                </c:pt>
                <c:pt idx="38">
                  <c:v>-92.299999999999272</c:v>
                </c:pt>
                <c:pt idx="39">
                  <c:v>-97.019999999999527</c:v>
                </c:pt>
                <c:pt idx="40">
                  <c:v>-101.75</c:v>
                </c:pt>
                <c:pt idx="41">
                  <c:v>-106.46000000000095</c:v>
                </c:pt>
                <c:pt idx="42">
                  <c:v>-111.20999999999913</c:v>
                </c:pt>
                <c:pt idx="43">
                  <c:v>-115.93000000000029</c:v>
                </c:pt>
                <c:pt idx="44">
                  <c:v>-120.65000000000055</c:v>
                </c:pt>
                <c:pt idx="45">
                  <c:v>-125.36999999999898</c:v>
                </c:pt>
                <c:pt idx="46">
                  <c:v>-130.11999999999989</c:v>
                </c:pt>
                <c:pt idx="47">
                  <c:v>-134.82999999999993</c:v>
                </c:pt>
                <c:pt idx="48">
                  <c:v>-139.56999999999971</c:v>
                </c:pt>
                <c:pt idx="49">
                  <c:v>-144.28999999999905</c:v>
                </c:pt>
                <c:pt idx="50">
                  <c:v>-149.03999999999996</c:v>
                </c:pt>
                <c:pt idx="51">
                  <c:v>-153.76000000000113</c:v>
                </c:pt>
                <c:pt idx="52">
                  <c:v>-158.48000000000047</c:v>
                </c:pt>
                <c:pt idx="53">
                  <c:v>-163.21000000000186</c:v>
                </c:pt>
                <c:pt idx="54">
                  <c:v>-167.94999999999982</c:v>
                </c:pt>
                <c:pt idx="55">
                  <c:v>-172.67000000000007</c:v>
                </c:pt>
                <c:pt idx="56">
                  <c:v>-177.39000000000033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0-41C1-BC11-AFDF81331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816192"/>
        <c:axId val="989809960"/>
      </c:lineChart>
      <c:catAx>
        <c:axId val="98981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809960"/>
        <c:crosses val="autoZero"/>
        <c:auto val="1"/>
        <c:lblAlgn val="ctr"/>
        <c:lblOffset val="100"/>
        <c:noMultiLvlLbl val="0"/>
      </c:catAx>
      <c:valAx>
        <c:axId val="989809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81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'LO 2'!$A$124</c:f>
              <c:strCache>
                <c:ptCount val="1"/>
                <c:pt idx="0">
                  <c:v>Trošak +/-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'LO 2'!$B$123:$BF$123</c:f>
              <c:numCache>
                <c:formatCode>General</c:formatCode>
                <c:ptCount val="57"/>
                <c:pt idx="0">
                  <c:v>400</c:v>
                </c:pt>
                <c:pt idx="1">
                  <c:v>450</c:v>
                </c:pt>
                <c:pt idx="2">
                  <c:v>500</c:v>
                </c:pt>
                <c:pt idx="3">
                  <c:v>550</c:v>
                </c:pt>
                <c:pt idx="4">
                  <c:v>600</c:v>
                </c:pt>
                <c:pt idx="5">
                  <c:v>650</c:v>
                </c:pt>
                <c:pt idx="6">
                  <c:v>700</c:v>
                </c:pt>
                <c:pt idx="7">
                  <c:v>750</c:v>
                </c:pt>
                <c:pt idx="8">
                  <c:v>800</c:v>
                </c:pt>
                <c:pt idx="9">
                  <c:v>850</c:v>
                </c:pt>
                <c:pt idx="10">
                  <c:v>900</c:v>
                </c:pt>
                <c:pt idx="11">
                  <c:v>950</c:v>
                </c:pt>
                <c:pt idx="12">
                  <c:v>1000</c:v>
                </c:pt>
                <c:pt idx="13">
                  <c:v>1050</c:v>
                </c:pt>
                <c:pt idx="14">
                  <c:v>1100</c:v>
                </c:pt>
                <c:pt idx="15">
                  <c:v>1150</c:v>
                </c:pt>
                <c:pt idx="16">
                  <c:v>1200</c:v>
                </c:pt>
                <c:pt idx="17">
                  <c:v>1250</c:v>
                </c:pt>
                <c:pt idx="18">
                  <c:v>1300</c:v>
                </c:pt>
                <c:pt idx="19">
                  <c:v>1350</c:v>
                </c:pt>
                <c:pt idx="20">
                  <c:v>1400</c:v>
                </c:pt>
                <c:pt idx="21">
                  <c:v>1450</c:v>
                </c:pt>
                <c:pt idx="22">
                  <c:v>1500</c:v>
                </c:pt>
                <c:pt idx="23">
                  <c:v>1550</c:v>
                </c:pt>
                <c:pt idx="24">
                  <c:v>1600</c:v>
                </c:pt>
                <c:pt idx="25">
                  <c:v>1650</c:v>
                </c:pt>
                <c:pt idx="26">
                  <c:v>1700</c:v>
                </c:pt>
                <c:pt idx="27">
                  <c:v>1750</c:v>
                </c:pt>
                <c:pt idx="28">
                  <c:v>1800</c:v>
                </c:pt>
                <c:pt idx="29">
                  <c:v>1850</c:v>
                </c:pt>
                <c:pt idx="30">
                  <c:v>1900</c:v>
                </c:pt>
                <c:pt idx="31">
                  <c:v>1950</c:v>
                </c:pt>
                <c:pt idx="32">
                  <c:v>2000</c:v>
                </c:pt>
                <c:pt idx="33">
                  <c:v>2050</c:v>
                </c:pt>
                <c:pt idx="34">
                  <c:v>2100</c:v>
                </c:pt>
                <c:pt idx="35">
                  <c:v>2150</c:v>
                </c:pt>
                <c:pt idx="36">
                  <c:v>2200</c:v>
                </c:pt>
                <c:pt idx="37">
                  <c:v>2250</c:v>
                </c:pt>
                <c:pt idx="38">
                  <c:v>2300</c:v>
                </c:pt>
                <c:pt idx="39">
                  <c:v>2350</c:v>
                </c:pt>
                <c:pt idx="40">
                  <c:v>2400</c:v>
                </c:pt>
                <c:pt idx="41">
                  <c:v>2450</c:v>
                </c:pt>
                <c:pt idx="42">
                  <c:v>2500</c:v>
                </c:pt>
                <c:pt idx="43">
                  <c:v>2550</c:v>
                </c:pt>
                <c:pt idx="44">
                  <c:v>2600</c:v>
                </c:pt>
                <c:pt idx="45">
                  <c:v>2650</c:v>
                </c:pt>
                <c:pt idx="46">
                  <c:v>2700</c:v>
                </c:pt>
                <c:pt idx="47">
                  <c:v>2750</c:v>
                </c:pt>
                <c:pt idx="48">
                  <c:v>2800</c:v>
                </c:pt>
                <c:pt idx="49">
                  <c:v>2850</c:v>
                </c:pt>
                <c:pt idx="50">
                  <c:v>2900</c:v>
                </c:pt>
                <c:pt idx="51">
                  <c:v>2950</c:v>
                </c:pt>
                <c:pt idx="52">
                  <c:v>3000</c:v>
                </c:pt>
                <c:pt idx="53">
                  <c:v>3050</c:v>
                </c:pt>
                <c:pt idx="54">
                  <c:v>3100</c:v>
                </c:pt>
                <c:pt idx="55">
                  <c:v>3150</c:v>
                </c:pt>
                <c:pt idx="56">
                  <c:v>3200</c:v>
                </c:pt>
              </c:numCache>
            </c:numRef>
          </c:cat>
          <c:val>
            <c:numRef>
              <c:f>'LO 2'!$B$124:$BF$124</c:f>
              <c:numCache>
                <c:formatCode>General</c:formatCode>
                <c:ptCount val="57"/>
                <c:pt idx="0">
                  <c:v>100.94000000000005</c:v>
                </c:pt>
                <c:pt idx="1">
                  <c:v>94.080000000000155</c:v>
                </c:pt>
                <c:pt idx="2">
                  <c:v>87.210000000000036</c:v>
                </c:pt>
                <c:pt idx="3">
                  <c:v>91.059999999999945</c:v>
                </c:pt>
                <c:pt idx="4">
                  <c:v>95.279999999999973</c:v>
                </c:pt>
                <c:pt idx="5">
                  <c:v>90.560000000000173</c:v>
                </c:pt>
                <c:pt idx="6">
                  <c:v>85.830000000000382</c:v>
                </c:pt>
                <c:pt idx="7">
                  <c:v>81.090000000000146</c:v>
                </c:pt>
                <c:pt idx="8">
                  <c:v>76.349999999999682</c:v>
                </c:pt>
                <c:pt idx="9">
                  <c:v>71.639999999999873</c:v>
                </c:pt>
                <c:pt idx="10">
                  <c:v>66.910000000000082</c:v>
                </c:pt>
                <c:pt idx="11">
                  <c:v>62.169999999999618</c:v>
                </c:pt>
                <c:pt idx="12">
                  <c:v>57.450000000000045</c:v>
                </c:pt>
                <c:pt idx="13">
                  <c:v>52.730000000000018</c:v>
                </c:pt>
                <c:pt idx="14">
                  <c:v>48.009999999999309</c:v>
                </c:pt>
                <c:pt idx="15">
                  <c:v>43.269999999999527</c:v>
                </c:pt>
                <c:pt idx="16">
                  <c:v>38.529999999999745</c:v>
                </c:pt>
                <c:pt idx="17">
                  <c:v>33.819999999999709</c:v>
                </c:pt>
                <c:pt idx="18">
                  <c:v>29.090000000000146</c:v>
                </c:pt>
                <c:pt idx="19">
                  <c:v>24.350000000000364</c:v>
                </c:pt>
                <c:pt idx="20">
                  <c:v>19.630000000000564</c:v>
                </c:pt>
                <c:pt idx="21">
                  <c:v>14.909999999999854</c:v>
                </c:pt>
                <c:pt idx="22">
                  <c:v>10.179999999999836</c:v>
                </c:pt>
                <c:pt idx="23">
                  <c:v>5.4499999999998181</c:v>
                </c:pt>
                <c:pt idx="24">
                  <c:v>0.71999999999979991</c:v>
                </c:pt>
                <c:pt idx="25">
                  <c:v>-3.9999999999995453</c:v>
                </c:pt>
                <c:pt idx="26">
                  <c:v>-8.7300000000004729</c:v>
                </c:pt>
                <c:pt idx="27">
                  <c:v>-13.490000000000691</c:v>
                </c:pt>
                <c:pt idx="28">
                  <c:v>-18.200000000000273</c:v>
                </c:pt>
                <c:pt idx="29">
                  <c:v>-22.930000000000291</c:v>
                </c:pt>
                <c:pt idx="30">
                  <c:v>-27.649999999999636</c:v>
                </c:pt>
                <c:pt idx="31">
                  <c:v>-32.389999999999418</c:v>
                </c:pt>
                <c:pt idx="32">
                  <c:v>-37.109999999999673</c:v>
                </c:pt>
                <c:pt idx="33">
                  <c:v>-41.829999999999927</c:v>
                </c:pt>
                <c:pt idx="34">
                  <c:v>-46.569999999999709</c:v>
                </c:pt>
                <c:pt idx="35">
                  <c:v>-51.300000000000637</c:v>
                </c:pt>
                <c:pt idx="36">
                  <c:v>-56.010000000000218</c:v>
                </c:pt>
                <c:pt idx="37">
                  <c:v>-60.739999999999782</c:v>
                </c:pt>
                <c:pt idx="38">
                  <c:v>-65.479999999999563</c:v>
                </c:pt>
                <c:pt idx="39">
                  <c:v>-70.210000000000036</c:v>
                </c:pt>
                <c:pt idx="40">
                  <c:v>-74.929999999999382</c:v>
                </c:pt>
                <c:pt idx="41">
                  <c:v>-79.660000000000764</c:v>
                </c:pt>
                <c:pt idx="42">
                  <c:v>-84.399999999999636</c:v>
                </c:pt>
                <c:pt idx="43">
                  <c:v>-89.130000000000109</c:v>
                </c:pt>
                <c:pt idx="44">
                  <c:v>-93.840000000001055</c:v>
                </c:pt>
                <c:pt idx="45">
                  <c:v>-98.56999999999789</c:v>
                </c:pt>
                <c:pt idx="46">
                  <c:v>-103.30999999999949</c:v>
                </c:pt>
                <c:pt idx="47">
                  <c:v>-108.03000000000065</c:v>
                </c:pt>
                <c:pt idx="48">
                  <c:v>-112.75</c:v>
                </c:pt>
                <c:pt idx="49">
                  <c:v>-117.48999999999978</c:v>
                </c:pt>
                <c:pt idx="50">
                  <c:v>-122.23000000000047</c:v>
                </c:pt>
                <c:pt idx="51">
                  <c:v>-126.95000000000073</c:v>
                </c:pt>
                <c:pt idx="52">
                  <c:v>-131.67000000000098</c:v>
                </c:pt>
                <c:pt idx="53">
                  <c:v>-136.39000000000215</c:v>
                </c:pt>
                <c:pt idx="54">
                  <c:v>-141.14000000000033</c:v>
                </c:pt>
                <c:pt idx="55">
                  <c:v>-145.85000000000036</c:v>
                </c:pt>
                <c:pt idx="56">
                  <c:v>-150.58000000000084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6-4908-9504-E449223AA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816192"/>
        <c:axId val="989809960"/>
      </c:lineChart>
      <c:catAx>
        <c:axId val="98981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809960"/>
        <c:crosses val="autoZero"/>
        <c:auto val="1"/>
        <c:lblAlgn val="ctr"/>
        <c:lblOffset val="100"/>
        <c:noMultiLvlLbl val="0"/>
      </c:catAx>
      <c:valAx>
        <c:axId val="989809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81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'LO 2,7'!$A$124</c:f>
              <c:strCache>
                <c:ptCount val="1"/>
                <c:pt idx="0">
                  <c:v>Trošak +/-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'LO 2,7'!$B$123:$BF$123</c:f>
              <c:numCache>
                <c:formatCode>General</c:formatCode>
                <c:ptCount val="57"/>
                <c:pt idx="0">
                  <c:v>400</c:v>
                </c:pt>
                <c:pt idx="1">
                  <c:v>450</c:v>
                </c:pt>
                <c:pt idx="2">
                  <c:v>500</c:v>
                </c:pt>
                <c:pt idx="3">
                  <c:v>550</c:v>
                </c:pt>
                <c:pt idx="4">
                  <c:v>600</c:v>
                </c:pt>
                <c:pt idx="5">
                  <c:v>650</c:v>
                </c:pt>
                <c:pt idx="6">
                  <c:v>700</c:v>
                </c:pt>
                <c:pt idx="7">
                  <c:v>750</c:v>
                </c:pt>
                <c:pt idx="8">
                  <c:v>800</c:v>
                </c:pt>
                <c:pt idx="9">
                  <c:v>850</c:v>
                </c:pt>
                <c:pt idx="10">
                  <c:v>900</c:v>
                </c:pt>
                <c:pt idx="11">
                  <c:v>950</c:v>
                </c:pt>
                <c:pt idx="12">
                  <c:v>1000</c:v>
                </c:pt>
                <c:pt idx="13">
                  <c:v>1050</c:v>
                </c:pt>
                <c:pt idx="14">
                  <c:v>1100</c:v>
                </c:pt>
                <c:pt idx="15">
                  <c:v>1150</c:v>
                </c:pt>
                <c:pt idx="16">
                  <c:v>1200</c:v>
                </c:pt>
                <c:pt idx="17">
                  <c:v>1250</c:v>
                </c:pt>
                <c:pt idx="18">
                  <c:v>1300</c:v>
                </c:pt>
                <c:pt idx="19">
                  <c:v>1350</c:v>
                </c:pt>
                <c:pt idx="20">
                  <c:v>1400</c:v>
                </c:pt>
                <c:pt idx="21">
                  <c:v>1450</c:v>
                </c:pt>
                <c:pt idx="22">
                  <c:v>1500</c:v>
                </c:pt>
                <c:pt idx="23">
                  <c:v>1550</c:v>
                </c:pt>
                <c:pt idx="24">
                  <c:v>1600</c:v>
                </c:pt>
                <c:pt idx="25">
                  <c:v>1650</c:v>
                </c:pt>
                <c:pt idx="26">
                  <c:v>1700</c:v>
                </c:pt>
                <c:pt idx="27">
                  <c:v>1750</c:v>
                </c:pt>
                <c:pt idx="28">
                  <c:v>1800</c:v>
                </c:pt>
                <c:pt idx="29">
                  <c:v>1850</c:v>
                </c:pt>
                <c:pt idx="30">
                  <c:v>1900</c:v>
                </c:pt>
                <c:pt idx="31">
                  <c:v>1950</c:v>
                </c:pt>
                <c:pt idx="32">
                  <c:v>2000</c:v>
                </c:pt>
                <c:pt idx="33">
                  <c:v>2050</c:v>
                </c:pt>
                <c:pt idx="34">
                  <c:v>2100</c:v>
                </c:pt>
                <c:pt idx="35">
                  <c:v>2150</c:v>
                </c:pt>
                <c:pt idx="36">
                  <c:v>2200</c:v>
                </c:pt>
                <c:pt idx="37">
                  <c:v>2250</c:v>
                </c:pt>
                <c:pt idx="38">
                  <c:v>2300</c:v>
                </c:pt>
                <c:pt idx="39">
                  <c:v>2350</c:v>
                </c:pt>
                <c:pt idx="40">
                  <c:v>2400</c:v>
                </c:pt>
                <c:pt idx="41">
                  <c:v>2450</c:v>
                </c:pt>
                <c:pt idx="42">
                  <c:v>2500</c:v>
                </c:pt>
                <c:pt idx="43">
                  <c:v>2550</c:v>
                </c:pt>
                <c:pt idx="44">
                  <c:v>2600</c:v>
                </c:pt>
                <c:pt idx="45">
                  <c:v>2650</c:v>
                </c:pt>
                <c:pt idx="46">
                  <c:v>2700</c:v>
                </c:pt>
                <c:pt idx="47">
                  <c:v>2750</c:v>
                </c:pt>
                <c:pt idx="48">
                  <c:v>2800</c:v>
                </c:pt>
                <c:pt idx="49">
                  <c:v>2850</c:v>
                </c:pt>
                <c:pt idx="50">
                  <c:v>2900</c:v>
                </c:pt>
                <c:pt idx="51">
                  <c:v>2950</c:v>
                </c:pt>
                <c:pt idx="52">
                  <c:v>3000</c:v>
                </c:pt>
                <c:pt idx="53">
                  <c:v>3050</c:v>
                </c:pt>
                <c:pt idx="54">
                  <c:v>3100</c:v>
                </c:pt>
                <c:pt idx="55">
                  <c:v>3150</c:v>
                </c:pt>
                <c:pt idx="56">
                  <c:v>3200</c:v>
                </c:pt>
              </c:numCache>
            </c:numRef>
          </c:cat>
          <c:val>
            <c:numRef>
              <c:f>'LO 2,7'!$B$124:$BF$124</c:f>
              <c:numCache>
                <c:formatCode>General</c:formatCode>
                <c:ptCount val="57"/>
                <c:pt idx="0">
                  <c:v>100.94000000000005</c:v>
                </c:pt>
                <c:pt idx="1">
                  <c:v>94.080000000000155</c:v>
                </c:pt>
                <c:pt idx="2">
                  <c:v>87.210000000000036</c:v>
                </c:pt>
                <c:pt idx="3">
                  <c:v>91.059999999999945</c:v>
                </c:pt>
                <c:pt idx="4">
                  <c:v>95.279999999999973</c:v>
                </c:pt>
                <c:pt idx="5">
                  <c:v>99.490000000000236</c:v>
                </c:pt>
                <c:pt idx="6">
                  <c:v>103.71000000000004</c:v>
                </c:pt>
                <c:pt idx="7">
                  <c:v>107.90999999999985</c:v>
                </c:pt>
                <c:pt idx="8">
                  <c:v>112.09999999999968</c:v>
                </c:pt>
                <c:pt idx="9">
                  <c:v>109.17999999999984</c:v>
                </c:pt>
                <c:pt idx="10">
                  <c:v>104.46000000000004</c:v>
                </c:pt>
                <c:pt idx="11">
                  <c:v>99.710000000000036</c:v>
                </c:pt>
                <c:pt idx="12">
                  <c:v>95.000000000000455</c:v>
                </c:pt>
                <c:pt idx="13">
                  <c:v>90.260000000000218</c:v>
                </c:pt>
                <c:pt idx="14">
                  <c:v>85.549999999999272</c:v>
                </c:pt>
                <c:pt idx="15">
                  <c:v>80.789999999999054</c:v>
                </c:pt>
                <c:pt idx="16">
                  <c:v>76.069999999999709</c:v>
                </c:pt>
                <c:pt idx="17">
                  <c:v>71.349999999999909</c:v>
                </c:pt>
                <c:pt idx="18">
                  <c:v>66.630000000000564</c:v>
                </c:pt>
                <c:pt idx="19">
                  <c:v>61.880000000000109</c:v>
                </c:pt>
                <c:pt idx="20">
                  <c:v>57.170000000000073</c:v>
                </c:pt>
                <c:pt idx="21">
                  <c:v>52.4399999999996</c:v>
                </c:pt>
                <c:pt idx="22">
                  <c:v>47.700000000000273</c:v>
                </c:pt>
                <c:pt idx="23">
                  <c:v>42.980000000000473</c:v>
                </c:pt>
                <c:pt idx="24">
                  <c:v>38.259999999999764</c:v>
                </c:pt>
                <c:pt idx="25">
                  <c:v>33.539999999999964</c:v>
                </c:pt>
                <c:pt idx="26">
                  <c:v>28.799999999999727</c:v>
                </c:pt>
                <c:pt idx="27">
                  <c:v>24.059999999999491</c:v>
                </c:pt>
                <c:pt idx="28">
                  <c:v>19.349999999999909</c:v>
                </c:pt>
                <c:pt idx="29">
                  <c:v>14.609999999999673</c:v>
                </c:pt>
                <c:pt idx="30">
                  <c:v>9.8699999999998909</c:v>
                </c:pt>
                <c:pt idx="31">
                  <c:v>5.1500000000005457</c:v>
                </c:pt>
                <c:pt idx="32">
                  <c:v>0.42000000000007276</c:v>
                </c:pt>
                <c:pt idx="33">
                  <c:v>-4.2899999999995089</c:v>
                </c:pt>
                <c:pt idx="34">
                  <c:v>-9.0399999999999636</c:v>
                </c:pt>
                <c:pt idx="35">
                  <c:v>-13.760000000000673</c:v>
                </c:pt>
                <c:pt idx="36">
                  <c:v>-18.480000000000473</c:v>
                </c:pt>
                <c:pt idx="37">
                  <c:v>-23.210000000000036</c:v>
                </c:pt>
                <c:pt idx="38">
                  <c:v>-27.959999999999127</c:v>
                </c:pt>
                <c:pt idx="39">
                  <c:v>-32.670000000000073</c:v>
                </c:pt>
                <c:pt idx="40">
                  <c:v>-37.399999999999636</c:v>
                </c:pt>
                <c:pt idx="41">
                  <c:v>-42.110000000000582</c:v>
                </c:pt>
                <c:pt idx="42">
                  <c:v>-46.859999999999673</c:v>
                </c:pt>
                <c:pt idx="43">
                  <c:v>-51.580000000000837</c:v>
                </c:pt>
                <c:pt idx="44">
                  <c:v>-56.300000000001091</c:v>
                </c:pt>
                <c:pt idx="45">
                  <c:v>-61.019999999998618</c:v>
                </c:pt>
                <c:pt idx="46">
                  <c:v>-65.779999999999745</c:v>
                </c:pt>
                <c:pt idx="47">
                  <c:v>-70.489999999999782</c:v>
                </c:pt>
                <c:pt idx="48">
                  <c:v>-75.229999999999563</c:v>
                </c:pt>
                <c:pt idx="49">
                  <c:v>-79.949999999999818</c:v>
                </c:pt>
                <c:pt idx="50">
                  <c:v>-84.6899999999996</c:v>
                </c:pt>
                <c:pt idx="51">
                  <c:v>-89.409999999999854</c:v>
                </c:pt>
                <c:pt idx="52">
                  <c:v>-94.130000000000109</c:v>
                </c:pt>
                <c:pt idx="53">
                  <c:v>-98.850000000001273</c:v>
                </c:pt>
                <c:pt idx="54">
                  <c:v>-103.60000000000036</c:v>
                </c:pt>
                <c:pt idx="55">
                  <c:v>-108.32000000000062</c:v>
                </c:pt>
                <c:pt idx="56">
                  <c:v>-113.03999999999996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03-4073-9CC9-A46F62F07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9816192"/>
        <c:axId val="989809960"/>
      </c:lineChart>
      <c:catAx>
        <c:axId val="98981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809960"/>
        <c:crosses val="autoZero"/>
        <c:auto val="1"/>
        <c:lblAlgn val="ctr"/>
        <c:lblOffset val="100"/>
        <c:noMultiLvlLbl val="0"/>
      </c:catAx>
      <c:valAx>
        <c:axId val="989809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9816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459441</xdr:colOff>
      <xdr:row>128</xdr:row>
      <xdr:rowOff>97568</xdr:rowOff>
    </xdr:from>
    <xdr:to>
      <xdr:col>24</xdr:col>
      <xdr:colOff>560294</xdr:colOff>
      <xdr:row>152</xdr:row>
      <xdr:rowOff>44823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08D35A-279A-423B-8024-CCCAA2599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459441</xdr:colOff>
      <xdr:row>128</xdr:row>
      <xdr:rowOff>97568</xdr:rowOff>
    </xdr:from>
    <xdr:to>
      <xdr:col>24</xdr:col>
      <xdr:colOff>560294</xdr:colOff>
      <xdr:row>152</xdr:row>
      <xdr:rowOff>44823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02CD6F-F38B-48FD-8F0A-C8C2A6F264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459441</xdr:colOff>
      <xdr:row>128</xdr:row>
      <xdr:rowOff>97568</xdr:rowOff>
    </xdr:from>
    <xdr:to>
      <xdr:col>24</xdr:col>
      <xdr:colOff>560294</xdr:colOff>
      <xdr:row>152</xdr:row>
      <xdr:rowOff>44823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6E1A68-4EA1-481F-A992-CC7B5B483C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459441</xdr:colOff>
      <xdr:row>128</xdr:row>
      <xdr:rowOff>97568</xdr:rowOff>
    </xdr:from>
    <xdr:to>
      <xdr:col>24</xdr:col>
      <xdr:colOff>560294</xdr:colOff>
      <xdr:row>152</xdr:row>
      <xdr:rowOff>44823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61F849-EC1B-4D53-8820-E629351D60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24"/>
  <sheetViews>
    <sheetView tabSelected="1" zoomScale="85" zoomScaleNormal="85" workbookViewId="0">
      <selection activeCell="M16" sqref="M16"/>
    </sheetView>
  </sheetViews>
  <sheetFormatPr defaultRowHeight="15" x14ac:dyDescent="0.25"/>
  <cols>
    <col min="4" max="4" width="9.5703125" bestFit="1" customWidth="1"/>
    <col min="5" max="5" width="10.5703125" bestFit="1" customWidth="1"/>
    <col min="12" max="12" width="22" bestFit="1" customWidth="1"/>
    <col min="13" max="13" width="12.7109375" bestFit="1" customWidth="1"/>
    <col min="14" max="14" width="9.5703125" bestFit="1" customWidth="1"/>
    <col min="21" max="21" width="11.85546875" bestFit="1" customWidth="1"/>
    <col min="24" max="24" width="21.140625" bestFit="1" customWidth="1"/>
    <col min="25" max="25" width="13.42578125" bestFit="1" customWidth="1"/>
    <col min="26" max="26" width="9.42578125" customWidth="1"/>
  </cols>
  <sheetData>
    <row r="1" spans="1:27" x14ac:dyDescent="0.25">
      <c r="A1" s="19" t="str">
        <f>"Početna plata "&amp;B4&amp;" KM, svaka naredna se uvecava za 50 KM. Lični odbitak "&amp;F4&amp;", topli obrok "&amp;C4&amp;" KM, karta za prevoz "&amp;D4&amp;" KM, mjesečni dio regresa "&amp;E4&amp;" KM"</f>
        <v>Početna plata 400 KM, svaka naredna se uvecava za 50 KM. Lični odbitak 1, topli obrok 207,9 KM, karta za prevoz 53 KM, mjesečni dio regresa 37,5 KM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 x14ac:dyDescent="0.25">
      <c r="A3" s="1"/>
      <c r="B3" s="1" t="s">
        <v>0</v>
      </c>
      <c r="C3" s="1" t="s">
        <v>12</v>
      </c>
      <c r="D3" s="1" t="s">
        <v>11</v>
      </c>
      <c r="E3" s="1" t="s">
        <v>19</v>
      </c>
      <c r="F3" s="1" t="s">
        <v>1</v>
      </c>
      <c r="G3" s="1" t="s">
        <v>2</v>
      </c>
      <c r="H3" s="1" t="s">
        <v>3</v>
      </c>
      <c r="I3" s="2" t="s">
        <v>20</v>
      </c>
      <c r="J3" s="2" t="s">
        <v>21</v>
      </c>
      <c r="K3" s="2" t="s">
        <v>22</v>
      </c>
      <c r="L3" s="2" t="s">
        <v>23</v>
      </c>
      <c r="M3" s="1" t="s">
        <v>18</v>
      </c>
      <c r="N3" s="2" t="s">
        <v>9</v>
      </c>
      <c r="O3" s="2" t="s">
        <v>24</v>
      </c>
      <c r="P3" s="2" t="s">
        <v>25</v>
      </c>
      <c r="Q3" s="2" t="s">
        <v>26</v>
      </c>
      <c r="R3" s="1" t="s">
        <v>4</v>
      </c>
      <c r="S3" s="1" t="s">
        <v>5</v>
      </c>
      <c r="T3" s="1" t="s">
        <v>6</v>
      </c>
      <c r="U3" s="8" t="s">
        <v>7</v>
      </c>
      <c r="V3" s="1" t="s">
        <v>8</v>
      </c>
      <c r="W3" s="1" t="s">
        <v>10</v>
      </c>
      <c r="X3" s="1" t="s">
        <v>15</v>
      </c>
      <c r="Y3" s="1" t="s">
        <v>16</v>
      </c>
      <c r="Z3" s="8" t="s">
        <v>17</v>
      </c>
    </row>
    <row r="4" spans="1:27" x14ac:dyDescent="0.25">
      <c r="A4" s="1" t="s">
        <v>13</v>
      </c>
      <c r="B4" s="11">
        <v>400</v>
      </c>
      <c r="C4" s="11">
        <f>21*9.9</f>
        <v>207.9</v>
      </c>
      <c r="D4" s="11">
        <v>53</v>
      </c>
      <c r="E4" s="11">
        <f>450/12</f>
        <v>37.5</v>
      </c>
      <c r="F4" s="12">
        <v>1</v>
      </c>
      <c r="G4" s="3">
        <f>F4*300</f>
        <v>300</v>
      </c>
      <c r="H4" s="3">
        <f>IF(G4&gt;B4,ROUND(B4/0.69,2),ROUND(((((B4-G4)*1.11111)+G4)/0.69),2))</f>
        <v>595.80999999999995</v>
      </c>
      <c r="I4" s="3">
        <f>ROUND(H4*0.17,2)</f>
        <v>101.29</v>
      </c>
      <c r="J4" s="3">
        <f>ROUND(H4*0.125,2)</f>
        <v>74.48</v>
      </c>
      <c r="K4" s="3">
        <f>ROUND(H4*0.015,2)</f>
        <v>8.94</v>
      </c>
      <c r="L4" s="3"/>
      <c r="M4" s="3">
        <f>H4-I4-J4-K4</f>
        <v>411.09999999999991</v>
      </c>
      <c r="N4" s="3">
        <f>IF((H4-I4-J4-K4-G4)&lt;0,0,ROUND((H4-I4-J4-K4-G4)*0.1,2))</f>
        <v>11.11</v>
      </c>
      <c r="O4" s="3">
        <f>ROUND(H4*0.06,2)</f>
        <v>35.75</v>
      </c>
      <c r="P4" s="3">
        <f>ROUND(H4*0.04,2)</f>
        <v>23.83</v>
      </c>
      <c r="Q4" s="3">
        <f>ROUND(H4*0.005,2)</f>
        <v>2.98</v>
      </c>
      <c r="R4" s="3">
        <f>ROUND(B4*0.005,2)</f>
        <v>2</v>
      </c>
      <c r="S4" s="3">
        <f>ROUND(B4*0.005,2)</f>
        <v>2</v>
      </c>
      <c r="T4" s="3">
        <f>ROUND(H4*0.005,2)</f>
        <v>2.98</v>
      </c>
      <c r="U4" s="9">
        <f>SUM(M4)-N4+C4+E4+D4</f>
        <v>698.38999999999987</v>
      </c>
      <c r="V4" s="3">
        <f>SUM(I4:K4,N4,O4:T4)</f>
        <v>265.36</v>
      </c>
      <c r="W4" s="3">
        <f t="shared" ref="W4:W9" si="0">SUM(U4:V4)</f>
        <v>963.74999999999989</v>
      </c>
      <c r="X4" s="4">
        <f t="shared" ref="X4:X9" si="1">V4/W4</f>
        <v>0.27534111543450068</v>
      </c>
      <c r="Y4" s="4">
        <f t="shared" ref="Y4:Y9" si="2">V4/U4</f>
        <v>0.37995962141496881</v>
      </c>
      <c r="Z4" s="17">
        <f>W5-W4</f>
        <v>83.070000000000277</v>
      </c>
    </row>
    <row r="5" spans="1:27" x14ac:dyDescent="0.25">
      <c r="A5" s="1" t="s">
        <v>14</v>
      </c>
      <c r="B5" s="18">
        <f>B4+C4+E4+D4</f>
        <v>698.4</v>
      </c>
      <c r="C5" s="18"/>
      <c r="D5" s="18"/>
      <c r="E5" s="18"/>
      <c r="F5" s="1"/>
      <c r="G5" s="3">
        <v>800</v>
      </c>
      <c r="H5" s="3">
        <f>IF((B5-G5)&lt;0,ROUND(B5/0.675,2),ROUND((((((B5)-G5)*1.14944)+G5)/0.675),2))</f>
        <v>1034.67</v>
      </c>
      <c r="I5" s="3"/>
      <c r="J5" s="3"/>
      <c r="K5" s="3"/>
      <c r="L5" s="3">
        <f>ROUND(H5*0.325,2)</f>
        <v>336.27</v>
      </c>
      <c r="M5" s="3">
        <f>H5-L5</f>
        <v>698.40000000000009</v>
      </c>
      <c r="N5" s="3">
        <f>IF((M5-G5)&lt;0,0,ROUND((M5-G5)*0.13,2))</f>
        <v>0</v>
      </c>
      <c r="O5" s="3"/>
      <c r="P5" s="3"/>
      <c r="Q5" s="3"/>
      <c r="R5" s="3">
        <f>ROUND($B$5*0.005,2)</f>
        <v>3.49</v>
      </c>
      <c r="S5" s="3">
        <f>ROUND($B$5*0.005,2)</f>
        <v>3.49</v>
      </c>
      <c r="T5" s="3">
        <f>ROUND($H$5*0.005,2)</f>
        <v>5.17</v>
      </c>
      <c r="U5" s="9">
        <f>SUM(M5)-N5</f>
        <v>698.40000000000009</v>
      </c>
      <c r="V5" s="3">
        <f>L5+N5+R5+S5+T5</f>
        <v>348.42</v>
      </c>
      <c r="W5" s="3">
        <f t="shared" si="0"/>
        <v>1046.8200000000002</v>
      </c>
      <c r="X5" s="4">
        <f t="shared" si="1"/>
        <v>0.33283659081790562</v>
      </c>
      <c r="Y5" s="4">
        <f t="shared" si="2"/>
        <v>0.49888316151202744</v>
      </c>
      <c r="Z5" s="17"/>
    </row>
    <row r="6" spans="1:27" x14ac:dyDescent="0.25">
      <c r="A6" s="5" t="s">
        <v>13</v>
      </c>
      <c r="B6" s="6">
        <f>B4+50</f>
        <v>450</v>
      </c>
      <c r="C6" s="6">
        <f>C4</f>
        <v>207.9</v>
      </c>
      <c r="D6" s="6">
        <f>D4</f>
        <v>53</v>
      </c>
      <c r="E6" s="6">
        <f>E4</f>
        <v>37.5</v>
      </c>
      <c r="F6" s="5">
        <f>F4</f>
        <v>1</v>
      </c>
      <c r="G6" s="6">
        <f>F6*300</f>
        <v>300</v>
      </c>
      <c r="H6" s="6">
        <f>IF(G6&gt;B6,ROUND(B6/0.69,2),ROUND(((((B6-G6)*1.11111)+G6)/0.69),2))</f>
        <v>676.33</v>
      </c>
      <c r="I6" s="6">
        <f>ROUND(H6*0.17,2)</f>
        <v>114.98</v>
      </c>
      <c r="J6" s="6">
        <f>ROUND(H6*0.125,2)</f>
        <v>84.54</v>
      </c>
      <c r="K6" s="6">
        <f>ROUND(H6*0.015,2)</f>
        <v>10.14</v>
      </c>
      <c r="L6" s="6"/>
      <c r="M6" s="6">
        <f>H6-I6-J6-K6</f>
        <v>466.67</v>
      </c>
      <c r="N6" s="6">
        <f>IF((H6-I6-J6-K6-G6)&lt;0,0,ROUND((H6-I6-J6-K6-G6)*0.1,2))</f>
        <v>16.670000000000002</v>
      </c>
      <c r="O6" s="6">
        <f>ROUND(H6*0.06,2)</f>
        <v>40.58</v>
      </c>
      <c r="P6" s="6">
        <f>ROUND(H6*0.04,2)</f>
        <v>27.05</v>
      </c>
      <c r="Q6" s="6">
        <f>ROUND(H6*0.005,2)</f>
        <v>3.38</v>
      </c>
      <c r="R6" s="6">
        <f>ROUND(B6*0.005,2)</f>
        <v>2.25</v>
      </c>
      <c r="S6" s="6">
        <f>ROUND(B6*0.005,2)</f>
        <v>2.25</v>
      </c>
      <c r="T6" s="6">
        <f>ROUND(H6*0.005,2)</f>
        <v>3.38</v>
      </c>
      <c r="U6" s="10">
        <f>SUM(M6)-N6+C6+E6+D6</f>
        <v>748.4</v>
      </c>
      <c r="V6" s="6">
        <f>SUM(I6:K6,N6,O6:T6)</f>
        <v>305.22000000000003</v>
      </c>
      <c r="W6" s="6">
        <f t="shared" si="0"/>
        <v>1053.6199999999999</v>
      </c>
      <c r="X6" s="7">
        <f t="shared" si="1"/>
        <v>0.28968698392209719</v>
      </c>
      <c r="Y6" s="7">
        <f t="shared" si="2"/>
        <v>0.40783003741314811</v>
      </c>
      <c r="Z6" s="13">
        <f>W7-W6</f>
        <v>67.270000000000209</v>
      </c>
    </row>
    <row r="7" spans="1:27" x14ac:dyDescent="0.25">
      <c r="A7" s="5" t="s">
        <v>14</v>
      </c>
      <c r="B7" s="14">
        <f>B6+C6+E6+D6</f>
        <v>748.4</v>
      </c>
      <c r="C7" s="15"/>
      <c r="D7" s="15"/>
      <c r="E7" s="16"/>
      <c r="F7" s="5"/>
      <c r="G7" s="6">
        <v>800</v>
      </c>
      <c r="H7" s="6">
        <f>IF((B7-G7)&lt;0,ROUND(B7/0.675,2),ROUND((((((B7)-G7)*1.14944)+G7)/0.675),2))</f>
        <v>1108.74</v>
      </c>
      <c r="I7" s="6"/>
      <c r="J7" s="6"/>
      <c r="K7" s="6"/>
      <c r="L7" s="6">
        <f>ROUND(H7*0.325,2)</f>
        <v>360.34</v>
      </c>
      <c r="M7" s="6">
        <f>H7-L7</f>
        <v>748.40000000000009</v>
      </c>
      <c r="N7" s="6">
        <f>IF((M7-G7)&lt;0,0,ROUND((M7-G7)*0.13,2))</f>
        <v>0</v>
      </c>
      <c r="O7" s="6"/>
      <c r="P7" s="6"/>
      <c r="Q7" s="6"/>
      <c r="R7" s="6">
        <f>ROUND($B$5*0.005,2)</f>
        <v>3.49</v>
      </c>
      <c r="S7" s="6">
        <f>ROUND($B$5*0.005,2)</f>
        <v>3.49</v>
      </c>
      <c r="T7" s="6">
        <f>ROUND($H$5*0.005,2)</f>
        <v>5.17</v>
      </c>
      <c r="U7" s="10">
        <f>SUM(M7)-N7</f>
        <v>748.40000000000009</v>
      </c>
      <c r="V7" s="6">
        <f>L7+N7+R7+S7+T7</f>
        <v>372.49</v>
      </c>
      <c r="W7" s="6">
        <f t="shared" si="0"/>
        <v>1120.8900000000001</v>
      </c>
      <c r="X7" s="7">
        <f t="shared" si="1"/>
        <v>0.3323162843811614</v>
      </c>
      <c r="Y7" s="7">
        <f t="shared" si="2"/>
        <v>0.49771512560128267</v>
      </c>
      <c r="Z7" s="13"/>
    </row>
    <row r="8" spans="1:27" x14ac:dyDescent="0.25">
      <c r="A8" s="1" t="s">
        <v>13</v>
      </c>
      <c r="B8" s="3">
        <f>B6+50</f>
        <v>500</v>
      </c>
      <c r="C8" s="3">
        <f>C6</f>
        <v>207.9</v>
      </c>
      <c r="D8" s="3">
        <f>D6</f>
        <v>53</v>
      </c>
      <c r="E8" s="3">
        <f>E6</f>
        <v>37.5</v>
      </c>
      <c r="F8" s="1">
        <f>F6</f>
        <v>1</v>
      </c>
      <c r="G8" s="3">
        <f>F8*300</f>
        <v>300</v>
      </c>
      <c r="H8" s="3">
        <f>IF(G8&gt;B8,ROUND(B8/0.69,2),ROUND(((((B8-G8)*1.11111)+G8)/0.69),2))</f>
        <v>756.84</v>
      </c>
      <c r="I8" s="3">
        <f>ROUND(H8*0.17,2)</f>
        <v>128.66</v>
      </c>
      <c r="J8" s="3">
        <f>ROUND(H8*0.125,2)</f>
        <v>94.61</v>
      </c>
      <c r="K8" s="3">
        <f>ROUND(H8*0.015,2)</f>
        <v>11.35</v>
      </c>
      <c r="L8" s="3"/>
      <c r="M8" s="3">
        <f>H8-I8-J8-K8</f>
        <v>522.22</v>
      </c>
      <c r="N8" s="3">
        <f>IF((H8-I8-J8-K8-G8)&lt;0,0,ROUND((H8-I8-J8-K8-G8)*0.1,2))</f>
        <v>22.22</v>
      </c>
      <c r="O8" s="3">
        <f>ROUND(H8*0.06,2)</f>
        <v>45.41</v>
      </c>
      <c r="P8" s="3">
        <f>ROUND(H8*0.04,2)</f>
        <v>30.27</v>
      </c>
      <c r="Q8" s="3">
        <f>ROUND(H8*0.005,2)</f>
        <v>3.78</v>
      </c>
      <c r="R8" s="3">
        <f>ROUND(B8*0.005,2)</f>
        <v>2.5</v>
      </c>
      <c r="S8" s="3">
        <f>ROUND(B8*0.005,2)</f>
        <v>2.5</v>
      </c>
      <c r="T8" s="3">
        <f>ROUND(H8*0.005,2)</f>
        <v>3.78</v>
      </c>
      <c r="U8" s="9">
        <f>SUM(M8)-N8+C8+E8+D8</f>
        <v>798.4</v>
      </c>
      <c r="V8" s="3">
        <f>SUM(I8:K8,N8,O8:T8)</f>
        <v>345.07999999999993</v>
      </c>
      <c r="W8" s="3">
        <f t="shared" si="0"/>
        <v>1143.48</v>
      </c>
      <c r="X8" s="4">
        <f t="shared" si="1"/>
        <v>0.30178052961136176</v>
      </c>
      <c r="Y8" s="4">
        <f t="shared" si="2"/>
        <v>0.43221442885771533</v>
      </c>
      <c r="Z8" s="17">
        <f>W9-W8</f>
        <v>51.480000000000018</v>
      </c>
    </row>
    <row r="9" spans="1:27" x14ac:dyDescent="0.25">
      <c r="A9" s="1" t="s">
        <v>14</v>
      </c>
      <c r="B9" s="18">
        <f>B8+C8+E8+D8</f>
        <v>798.4</v>
      </c>
      <c r="C9" s="18"/>
      <c r="D9" s="18"/>
      <c r="E9" s="18"/>
      <c r="F9" s="1"/>
      <c r="G9" s="3">
        <v>800</v>
      </c>
      <c r="H9" s="3">
        <f>IF((B9-G9)&lt;0,ROUND(B9/0.675,2),ROUND((((((B9)-G9)*1.14944)+G9)/0.675),2))</f>
        <v>1182.81</v>
      </c>
      <c r="I9" s="3"/>
      <c r="J9" s="3"/>
      <c r="K9" s="3"/>
      <c r="L9" s="3">
        <f>ROUND(H9*0.325,2)</f>
        <v>384.41</v>
      </c>
      <c r="M9" s="3">
        <f>H9-L9</f>
        <v>798.39999999999986</v>
      </c>
      <c r="N9" s="3">
        <f>IF((M9-G9)&lt;0,0,ROUND((M9-G9)*0.13,2))</f>
        <v>0</v>
      </c>
      <c r="O9" s="3"/>
      <c r="P9" s="3"/>
      <c r="Q9" s="3"/>
      <c r="R9" s="3">
        <f>ROUND($B$5*0.005,2)</f>
        <v>3.49</v>
      </c>
      <c r="S9" s="3">
        <f>ROUND($B$5*0.005,2)</f>
        <v>3.49</v>
      </c>
      <c r="T9" s="3">
        <f>ROUND($H$5*0.005,2)</f>
        <v>5.17</v>
      </c>
      <c r="U9" s="9">
        <f>SUM(M9)-N9</f>
        <v>798.39999999999986</v>
      </c>
      <c r="V9" s="3">
        <f>L9+N9+R9+S9+T9</f>
        <v>396.56000000000006</v>
      </c>
      <c r="W9" s="3">
        <f t="shared" si="0"/>
        <v>1194.96</v>
      </c>
      <c r="X9" s="4">
        <f t="shared" si="1"/>
        <v>0.33186048068554602</v>
      </c>
      <c r="Y9" s="4">
        <f t="shared" si="2"/>
        <v>0.49669338677354724</v>
      </c>
      <c r="Z9" s="17"/>
    </row>
    <row r="10" spans="1:27" x14ac:dyDescent="0.25">
      <c r="A10" s="5" t="s">
        <v>13</v>
      </c>
      <c r="B10" s="6">
        <f>B8+50</f>
        <v>550</v>
      </c>
      <c r="C10" s="6">
        <f>C8</f>
        <v>207.9</v>
      </c>
      <c r="D10" s="6">
        <f>D8</f>
        <v>53</v>
      </c>
      <c r="E10" s="6">
        <f>E8</f>
        <v>37.5</v>
      </c>
      <c r="F10" s="5">
        <f>F8</f>
        <v>1</v>
      </c>
      <c r="G10" s="6">
        <f>F10*300</f>
        <v>300</v>
      </c>
      <c r="H10" s="6">
        <f>IF(G10&gt;B10,ROUND(B10/0.69,2),ROUND(((((B10-G10)*1.11111)+G10)/0.69),2))</f>
        <v>837.36</v>
      </c>
      <c r="I10" s="6">
        <f>ROUND(H10*0.17,2)</f>
        <v>142.35</v>
      </c>
      <c r="J10" s="6">
        <f>ROUND(H10*0.125,2)</f>
        <v>104.67</v>
      </c>
      <c r="K10" s="6">
        <f>ROUND(H10*0.015,2)</f>
        <v>12.56</v>
      </c>
      <c r="L10" s="6"/>
      <c r="M10" s="6">
        <f>H10-I10-J10-K10</f>
        <v>577.78000000000009</v>
      </c>
      <c r="N10" s="6">
        <f>IF((H10-I10-J10-K10-G10)&lt;0,0,ROUND((H10-I10-J10-K10-G10)*0.1,2))</f>
        <v>27.78</v>
      </c>
      <c r="O10" s="6">
        <f>ROUND(H10*0.06,2)</f>
        <v>50.24</v>
      </c>
      <c r="P10" s="6">
        <f>ROUND(H10*0.04,2)</f>
        <v>33.49</v>
      </c>
      <c r="Q10" s="6">
        <f>ROUND(H10*0.005,2)</f>
        <v>4.1900000000000004</v>
      </c>
      <c r="R10" s="6">
        <f>ROUND(B10*0.005,2)</f>
        <v>2.75</v>
      </c>
      <c r="S10" s="6">
        <f>ROUND(B10*0.005,2)</f>
        <v>2.75</v>
      </c>
      <c r="T10" s="6">
        <f>ROUND(H10*0.005,2)</f>
        <v>4.1900000000000004</v>
      </c>
      <c r="U10" s="10">
        <f>SUM(M10)-N10+C10+E10+D10</f>
        <v>848.40000000000009</v>
      </c>
      <c r="V10" s="6">
        <f>SUM(I10:K10,N10,O10:T10)</f>
        <v>384.97</v>
      </c>
      <c r="W10" s="6">
        <f t="shared" ref="W10:W17" si="3">SUM(U10:V10)</f>
        <v>1233.3700000000001</v>
      </c>
      <c r="X10" s="7">
        <f t="shared" ref="X10:X17" si="4">V10/W10</f>
        <v>0.31212855834015746</v>
      </c>
      <c r="Y10" s="7">
        <f t="shared" ref="Y10:Y17" si="5">V10/U10</f>
        <v>0.45376001885902872</v>
      </c>
      <c r="Z10" s="13">
        <f>W11-W10</f>
        <v>46.379999999999882</v>
      </c>
    </row>
    <row r="11" spans="1:27" x14ac:dyDescent="0.25">
      <c r="A11" s="5" t="s">
        <v>14</v>
      </c>
      <c r="B11" s="14">
        <f>B10+C10+E10+D10</f>
        <v>848.4</v>
      </c>
      <c r="C11" s="15"/>
      <c r="D11" s="15"/>
      <c r="E11" s="16"/>
      <c r="F11" s="5"/>
      <c r="G11" s="6">
        <v>800</v>
      </c>
      <c r="H11" s="6">
        <f>IF((B11-G11)&lt;0,ROUND(B11/0.675,2),ROUND((((((B11)-G11)*1.14944)+G11)/0.675),2))</f>
        <v>1267.5999999999999</v>
      </c>
      <c r="I11" s="6"/>
      <c r="J11" s="6"/>
      <c r="K11" s="6"/>
      <c r="L11" s="6">
        <f>ROUND(H11*0.325,2)</f>
        <v>411.97</v>
      </c>
      <c r="M11" s="6">
        <f>H11-L11</f>
        <v>855.62999999999988</v>
      </c>
      <c r="N11" s="6">
        <f>IF((M11-G11)&lt;0,0,ROUND((M11-G11)*0.13,2))</f>
        <v>7.23</v>
      </c>
      <c r="O11" s="6"/>
      <c r="P11" s="6"/>
      <c r="Q11" s="6"/>
      <c r="R11" s="6">
        <f>ROUND($B$5*0.005,2)</f>
        <v>3.49</v>
      </c>
      <c r="S11" s="6">
        <f>ROUND($B$5*0.005,2)</f>
        <v>3.49</v>
      </c>
      <c r="T11" s="6">
        <f>ROUND($H$5*0.005,2)</f>
        <v>5.17</v>
      </c>
      <c r="U11" s="10">
        <f>SUM(M11)-N11</f>
        <v>848.39999999999986</v>
      </c>
      <c r="V11" s="6">
        <f>L11+N11+R11+S11+T11</f>
        <v>431.35000000000008</v>
      </c>
      <c r="W11" s="6">
        <f t="shared" si="3"/>
        <v>1279.75</v>
      </c>
      <c r="X11" s="7">
        <f t="shared" si="4"/>
        <v>0.33705801914436417</v>
      </c>
      <c r="Y11" s="7">
        <f t="shared" si="5"/>
        <v>0.50842762847713363</v>
      </c>
      <c r="Z11" s="13"/>
    </row>
    <row r="12" spans="1:27" x14ac:dyDescent="0.25">
      <c r="A12" s="1" t="s">
        <v>13</v>
      </c>
      <c r="B12" s="3">
        <f>B10+50</f>
        <v>600</v>
      </c>
      <c r="C12" s="3">
        <f>C10</f>
        <v>207.9</v>
      </c>
      <c r="D12" s="3">
        <f>D10</f>
        <v>53</v>
      </c>
      <c r="E12" s="3">
        <f>E10</f>
        <v>37.5</v>
      </c>
      <c r="F12" s="1">
        <f>F10</f>
        <v>1</v>
      </c>
      <c r="G12" s="3">
        <f>F12*300</f>
        <v>300</v>
      </c>
      <c r="H12" s="3">
        <f>IF(G12&gt;B12,ROUND(B12/0.69,2),ROUND(((((B12-G12)*1.11111)+G12)/0.69),2))</f>
        <v>917.87</v>
      </c>
      <c r="I12" s="3">
        <f>ROUND(H12*0.17,2)</f>
        <v>156.04</v>
      </c>
      <c r="J12" s="3">
        <f>ROUND(H12*0.125,2)</f>
        <v>114.73</v>
      </c>
      <c r="K12" s="3">
        <f>ROUND(H12*0.015,2)</f>
        <v>13.77</v>
      </c>
      <c r="L12" s="3"/>
      <c r="M12" s="3">
        <f>H12-I12-J12-K12</f>
        <v>633.33000000000004</v>
      </c>
      <c r="N12" s="3">
        <f>IF((H12-I12-J12-K12-G12)&lt;0,0,ROUND((H12-I12-J12-K12-G12)*0.1,2))</f>
        <v>33.33</v>
      </c>
      <c r="O12" s="3">
        <f>ROUND(H12*0.06,2)</f>
        <v>55.07</v>
      </c>
      <c r="P12" s="3">
        <f>ROUND(H12*0.04,2)</f>
        <v>36.71</v>
      </c>
      <c r="Q12" s="3">
        <f>ROUND(H12*0.005,2)</f>
        <v>4.59</v>
      </c>
      <c r="R12" s="3">
        <f>ROUND(B12*0.005,2)</f>
        <v>3</v>
      </c>
      <c r="S12" s="3">
        <f>ROUND(B12*0.005,2)</f>
        <v>3</v>
      </c>
      <c r="T12" s="3">
        <f>ROUND(H12*0.005,2)</f>
        <v>4.59</v>
      </c>
      <c r="U12" s="9">
        <f>SUM(M12)-N12+C12+E12+D12</f>
        <v>898.4</v>
      </c>
      <c r="V12" s="3">
        <f>SUM(I12:K12,N12,O12:T12)</f>
        <v>424.82999999999987</v>
      </c>
      <c r="W12" s="3">
        <f t="shared" si="3"/>
        <v>1323.2299999999998</v>
      </c>
      <c r="X12" s="4">
        <f t="shared" si="4"/>
        <v>0.32105529650929915</v>
      </c>
      <c r="Y12" s="4">
        <f t="shared" si="5"/>
        <v>0.47287399821905596</v>
      </c>
      <c r="Z12" s="17">
        <f>W13-W12</f>
        <v>41.6700000000003</v>
      </c>
    </row>
    <row r="13" spans="1:27" x14ac:dyDescent="0.25">
      <c r="A13" s="1" t="s">
        <v>14</v>
      </c>
      <c r="B13" s="18">
        <f>B12+C12+E12+D12</f>
        <v>898.4</v>
      </c>
      <c r="C13" s="18"/>
      <c r="D13" s="18"/>
      <c r="E13" s="18"/>
      <c r="F13" s="1"/>
      <c r="G13" s="3">
        <v>800</v>
      </c>
      <c r="H13" s="3">
        <f>IF((B13-G13)&lt;0,ROUND(B13/0.675,2),ROUND((((((B13)-G13)*1.14944)+G13)/0.675),2))</f>
        <v>1352.75</v>
      </c>
      <c r="I13" s="3"/>
      <c r="J13" s="3"/>
      <c r="K13" s="3"/>
      <c r="L13" s="3">
        <f>ROUND(H13*0.325,2)</f>
        <v>439.64</v>
      </c>
      <c r="M13" s="3">
        <f>H13-L13</f>
        <v>913.11</v>
      </c>
      <c r="N13" s="3">
        <f>IF((M13-G13)&lt;0,0,ROUND((M13-G13)*0.13,2))</f>
        <v>14.7</v>
      </c>
      <c r="O13" s="3"/>
      <c r="P13" s="3"/>
      <c r="Q13" s="3"/>
      <c r="R13" s="3">
        <f>ROUND($B$5*0.005,2)</f>
        <v>3.49</v>
      </c>
      <c r="S13" s="3">
        <f>ROUND($B$5*0.005,2)</f>
        <v>3.49</v>
      </c>
      <c r="T13" s="3">
        <f>ROUND($H$5*0.005,2)</f>
        <v>5.17</v>
      </c>
      <c r="U13" s="9">
        <f>SUM(M13)-N13</f>
        <v>898.41</v>
      </c>
      <c r="V13" s="3">
        <f>L13+N13+R13+S13+T13</f>
        <v>466.49</v>
      </c>
      <c r="W13" s="3">
        <f t="shared" si="3"/>
        <v>1364.9</v>
      </c>
      <c r="X13" s="4">
        <f t="shared" si="4"/>
        <v>0.34177595428236501</v>
      </c>
      <c r="Y13" s="4">
        <f t="shared" si="5"/>
        <v>0.51923954541912942</v>
      </c>
      <c r="Z13" s="17"/>
    </row>
    <row r="14" spans="1:27" x14ac:dyDescent="0.25">
      <c r="A14" s="5" t="s">
        <v>13</v>
      </c>
      <c r="B14" s="6">
        <f>B12+50</f>
        <v>650</v>
      </c>
      <c r="C14" s="6">
        <f>C12</f>
        <v>207.9</v>
      </c>
      <c r="D14" s="6">
        <f>D12</f>
        <v>53</v>
      </c>
      <c r="E14" s="6">
        <f>E12</f>
        <v>37.5</v>
      </c>
      <c r="F14" s="5">
        <f>F12</f>
        <v>1</v>
      </c>
      <c r="G14" s="6">
        <f>F14*300</f>
        <v>300</v>
      </c>
      <c r="H14" s="6">
        <f>IF(G14&gt;B14,ROUND(B14/0.69,2),ROUND(((((B14-G14)*1.11111)+G14)/0.69),2))</f>
        <v>998.39</v>
      </c>
      <c r="I14" s="6">
        <f>ROUND(H14*0.17,2)</f>
        <v>169.73</v>
      </c>
      <c r="J14" s="6">
        <f>ROUND(H14*0.125,2)</f>
        <v>124.8</v>
      </c>
      <c r="K14" s="6">
        <f>ROUND(H14*0.015,2)</f>
        <v>14.98</v>
      </c>
      <c r="L14" s="6"/>
      <c r="M14" s="6">
        <f>H14-I14-J14-K14</f>
        <v>688.88</v>
      </c>
      <c r="N14" s="6">
        <f>IF((H14-I14-J14-K14-G14)&lt;0,0,ROUND((H14-I14-J14-K14-G14)*0.1,2))</f>
        <v>38.89</v>
      </c>
      <c r="O14" s="6">
        <f>ROUND(H14*0.06,2)</f>
        <v>59.9</v>
      </c>
      <c r="P14" s="6">
        <f>ROUND(H14*0.04,2)</f>
        <v>39.94</v>
      </c>
      <c r="Q14" s="6">
        <f>ROUND(H14*0.005,2)</f>
        <v>4.99</v>
      </c>
      <c r="R14" s="6">
        <f>ROUND(B14*0.005,2)</f>
        <v>3.25</v>
      </c>
      <c r="S14" s="6">
        <f>ROUND(B14*0.005,2)</f>
        <v>3.25</v>
      </c>
      <c r="T14" s="6">
        <f>ROUND(H14*0.005,2)</f>
        <v>4.99</v>
      </c>
      <c r="U14" s="10">
        <f>SUM(M14)-N14+C14+E14+D14</f>
        <v>948.39</v>
      </c>
      <c r="V14" s="6">
        <f>SUM(I14:K14,N14,O14:T14)</f>
        <v>464.71999999999997</v>
      </c>
      <c r="W14" s="6">
        <f t="shared" si="3"/>
        <v>1413.11</v>
      </c>
      <c r="X14" s="7">
        <f t="shared" si="4"/>
        <v>0.32886328735908743</v>
      </c>
      <c r="Y14" s="7">
        <f t="shared" si="5"/>
        <v>0.49000938432501395</v>
      </c>
      <c r="Z14" s="13">
        <f>W15-W14</f>
        <v>36.930000000000291</v>
      </c>
    </row>
    <row r="15" spans="1:27" x14ac:dyDescent="0.25">
      <c r="A15" s="5" t="s">
        <v>14</v>
      </c>
      <c r="B15" s="14">
        <f>B14+C14+E14+D14</f>
        <v>948.4</v>
      </c>
      <c r="C15" s="15"/>
      <c r="D15" s="15"/>
      <c r="E15" s="16"/>
      <c r="F15" s="5"/>
      <c r="G15" s="6">
        <v>800</v>
      </c>
      <c r="H15" s="6">
        <f>IF((B15-G15)&lt;0,ROUND(B15/0.675,2),ROUND((((((B15)-G15)*1.14944)+G15)/0.675),2))</f>
        <v>1437.89</v>
      </c>
      <c r="I15" s="6"/>
      <c r="J15" s="6"/>
      <c r="K15" s="6"/>
      <c r="L15" s="6">
        <f>ROUND(H15*0.325,2)</f>
        <v>467.31</v>
      </c>
      <c r="M15" s="6">
        <f>H15-L15</f>
        <v>970.58000000000015</v>
      </c>
      <c r="N15" s="6">
        <f>IF((M15-G15)&lt;0,0,ROUND((M15-G15)*0.13,2))</f>
        <v>22.18</v>
      </c>
      <c r="O15" s="6"/>
      <c r="P15" s="6"/>
      <c r="Q15" s="6"/>
      <c r="R15" s="6">
        <f>ROUND($B$5*0.005,2)</f>
        <v>3.49</v>
      </c>
      <c r="S15" s="6">
        <f>ROUND($B$5*0.005,2)</f>
        <v>3.49</v>
      </c>
      <c r="T15" s="6">
        <f>ROUND($H$5*0.005,2)</f>
        <v>5.17</v>
      </c>
      <c r="U15" s="10">
        <f>SUM(M15)-N15</f>
        <v>948.4000000000002</v>
      </c>
      <c r="V15" s="6">
        <f>L15+N15+R15+S15+T15</f>
        <v>501.64000000000004</v>
      </c>
      <c r="W15" s="6">
        <f t="shared" si="3"/>
        <v>1450.0400000000002</v>
      </c>
      <c r="X15" s="7">
        <f t="shared" si="4"/>
        <v>0.34594907726683399</v>
      </c>
      <c r="Y15" s="7">
        <f t="shared" si="5"/>
        <v>0.52893293968789534</v>
      </c>
      <c r="Z15" s="13"/>
    </row>
    <row r="16" spans="1:27" x14ac:dyDescent="0.25">
      <c r="A16" s="1" t="s">
        <v>13</v>
      </c>
      <c r="B16" s="3">
        <f>B14+50</f>
        <v>700</v>
      </c>
      <c r="C16" s="3">
        <f>C14</f>
        <v>207.9</v>
      </c>
      <c r="D16" s="3">
        <f>D14</f>
        <v>53</v>
      </c>
      <c r="E16" s="3">
        <f>E14</f>
        <v>37.5</v>
      </c>
      <c r="F16" s="1">
        <f>F14</f>
        <v>1</v>
      </c>
      <c r="G16" s="3">
        <f>F16*300</f>
        <v>300</v>
      </c>
      <c r="H16" s="3">
        <f>IF(G16&gt;B16,ROUND(B16/0.69,2),ROUND(((((B16-G16)*1.11111)+G16)/0.69),2))</f>
        <v>1078.9000000000001</v>
      </c>
      <c r="I16" s="3">
        <f>ROUND(H16*0.17,2)</f>
        <v>183.41</v>
      </c>
      <c r="J16" s="3">
        <f>ROUND(H16*0.125,2)</f>
        <v>134.86000000000001</v>
      </c>
      <c r="K16" s="3">
        <f>ROUND(H16*0.015,2)</f>
        <v>16.18</v>
      </c>
      <c r="L16" s="3"/>
      <c r="M16" s="3">
        <f>H16-I16-J16-K16</f>
        <v>744.45000000000016</v>
      </c>
      <c r="N16" s="3">
        <f>IF((H16-I16-J16-K16-G16)&lt;0,0,ROUND((H16-I16-J16-K16-G16)*0.1,2))</f>
        <v>44.45</v>
      </c>
      <c r="O16" s="3">
        <f>ROUND(H16*0.06,2)</f>
        <v>64.73</v>
      </c>
      <c r="P16" s="3">
        <f>ROUND(H16*0.04,2)</f>
        <v>43.16</v>
      </c>
      <c r="Q16" s="3">
        <f>ROUND(H16*0.005,2)</f>
        <v>5.39</v>
      </c>
      <c r="R16" s="3">
        <f>ROUND(B16*0.005,2)</f>
        <v>3.5</v>
      </c>
      <c r="S16" s="3">
        <f>ROUND(B16*0.005,2)</f>
        <v>3.5</v>
      </c>
      <c r="T16" s="3">
        <f>ROUND(H16*0.005,2)</f>
        <v>5.39</v>
      </c>
      <c r="U16" s="9">
        <f>SUM(M16)-N16+C16+E16+D16</f>
        <v>998.40000000000009</v>
      </c>
      <c r="V16" s="3">
        <f>SUM(I16:K16,N16,O16:T16)</f>
        <v>504.56999999999994</v>
      </c>
      <c r="W16" s="3">
        <f t="shared" si="3"/>
        <v>1502.97</v>
      </c>
      <c r="X16" s="4">
        <f t="shared" si="4"/>
        <v>0.33571528373819831</v>
      </c>
      <c r="Y16" s="4">
        <f t="shared" si="5"/>
        <v>0.50537860576923066</v>
      </c>
      <c r="Z16" s="17">
        <f>W17-W16</f>
        <v>32.220000000000027</v>
      </c>
    </row>
    <row r="17" spans="1:26" x14ac:dyDescent="0.25">
      <c r="A17" s="1" t="s">
        <v>14</v>
      </c>
      <c r="B17" s="18">
        <f>B16+C16+E16+D16</f>
        <v>998.4</v>
      </c>
      <c r="C17" s="18"/>
      <c r="D17" s="18"/>
      <c r="E17" s="18"/>
      <c r="F17" s="1"/>
      <c r="G17" s="3">
        <v>800</v>
      </c>
      <c r="H17" s="3">
        <f>IF((B17-G17)&lt;0,ROUND(B17/0.675,2),ROUND((((((B17)-G17)*1.14944)+G17)/0.675),2))</f>
        <v>1523.04</v>
      </c>
      <c r="I17" s="3"/>
      <c r="J17" s="3"/>
      <c r="K17" s="3"/>
      <c r="L17" s="3">
        <f>ROUND(H17*0.325,2)</f>
        <v>494.99</v>
      </c>
      <c r="M17" s="3">
        <f>H17-L17</f>
        <v>1028.05</v>
      </c>
      <c r="N17" s="3">
        <f>IF((M17-G17)&lt;0,0,ROUND((M17-G17)*0.13,2))</f>
        <v>29.65</v>
      </c>
      <c r="O17" s="3"/>
      <c r="P17" s="3"/>
      <c r="Q17" s="3"/>
      <c r="R17" s="3">
        <f>ROUND($B$5*0.005,2)</f>
        <v>3.49</v>
      </c>
      <c r="S17" s="3">
        <f>ROUND($B$5*0.005,2)</f>
        <v>3.49</v>
      </c>
      <c r="T17" s="3">
        <f>ROUND($H$5*0.005,2)</f>
        <v>5.17</v>
      </c>
      <c r="U17" s="9">
        <f>SUM(M17)-N17</f>
        <v>998.4</v>
      </c>
      <c r="V17" s="3">
        <f>L17+N17+R17+S17+T17</f>
        <v>536.79</v>
      </c>
      <c r="W17" s="3">
        <f t="shared" si="3"/>
        <v>1535.19</v>
      </c>
      <c r="X17" s="4">
        <f t="shared" si="4"/>
        <v>0.3496570457076974</v>
      </c>
      <c r="Y17" s="4">
        <f t="shared" si="5"/>
        <v>0.5376502403846154</v>
      </c>
      <c r="Z17" s="17"/>
    </row>
    <row r="18" spans="1:26" x14ac:dyDescent="0.25">
      <c r="A18" s="5" t="s">
        <v>13</v>
      </c>
      <c r="B18" s="6">
        <f>B16+50</f>
        <v>750</v>
      </c>
      <c r="C18" s="6">
        <f>C16</f>
        <v>207.9</v>
      </c>
      <c r="D18" s="6">
        <f>D16</f>
        <v>53</v>
      </c>
      <c r="E18" s="6">
        <f>E16</f>
        <v>37.5</v>
      </c>
      <c r="F18" s="5">
        <f>F16</f>
        <v>1</v>
      </c>
      <c r="G18" s="6">
        <f>F18*300</f>
        <v>300</v>
      </c>
      <c r="H18" s="6">
        <f>IF(G18&gt;B18,ROUND(B18/0.69,2),ROUND(((((B18-G18)*1.11111)+G18)/0.69),2))</f>
        <v>1159.42</v>
      </c>
      <c r="I18" s="6">
        <f>ROUND(H18*0.17,2)</f>
        <v>197.1</v>
      </c>
      <c r="J18" s="6">
        <f>ROUND(H18*0.125,2)</f>
        <v>144.93</v>
      </c>
      <c r="K18" s="6">
        <f>ROUND(H18*0.015,2)</f>
        <v>17.39</v>
      </c>
      <c r="L18" s="6"/>
      <c r="M18" s="6">
        <f>H18-I18-J18-K18</f>
        <v>800.00000000000011</v>
      </c>
      <c r="N18" s="6">
        <f>IF((H18-I18-J18-K18-G18)&lt;0,0,ROUND((H18-I18-J18-K18-G18)*0.1,2))</f>
        <v>50</v>
      </c>
      <c r="O18" s="6">
        <f>ROUND(H18*0.06,2)</f>
        <v>69.569999999999993</v>
      </c>
      <c r="P18" s="6">
        <f>ROUND(H18*0.04,2)</f>
        <v>46.38</v>
      </c>
      <c r="Q18" s="6">
        <f>ROUND(H18*0.005,2)</f>
        <v>5.8</v>
      </c>
      <c r="R18" s="6">
        <f>ROUND(B18*0.005,2)</f>
        <v>3.75</v>
      </c>
      <c r="S18" s="6">
        <f>ROUND(B18*0.005,2)</f>
        <v>3.75</v>
      </c>
      <c r="T18" s="6">
        <f>ROUND(H18*0.005,2)</f>
        <v>5.8</v>
      </c>
      <c r="U18" s="10">
        <f>SUM(M18)-N18+C18+E18+D18</f>
        <v>1048.4000000000001</v>
      </c>
      <c r="V18" s="6">
        <f>SUM(I18:K18,N18,O18:T18)</f>
        <v>544.46999999999991</v>
      </c>
      <c r="W18" s="6">
        <f t="shared" ref="W18:W33" si="6">SUM(U18:V18)</f>
        <v>1592.87</v>
      </c>
      <c r="X18" s="7">
        <f t="shared" ref="X18:X33" si="7">V18/W18</f>
        <v>0.34181697188094445</v>
      </c>
      <c r="Y18" s="7">
        <f t="shared" ref="Y18:Y33" si="8">V18/U18</f>
        <v>0.51933422357878656</v>
      </c>
      <c r="Z18" s="13">
        <f>W19-W18</f>
        <v>27.460000000000036</v>
      </c>
    </row>
    <row r="19" spans="1:26" x14ac:dyDescent="0.25">
      <c r="A19" s="5" t="s">
        <v>14</v>
      </c>
      <c r="B19" s="14">
        <f>B18+C18+E18+D18</f>
        <v>1048.4000000000001</v>
      </c>
      <c r="C19" s="15"/>
      <c r="D19" s="15"/>
      <c r="E19" s="16"/>
      <c r="F19" s="5"/>
      <c r="G19" s="6">
        <v>800</v>
      </c>
      <c r="H19" s="6">
        <f>IF((B19-G19)&lt;0,ROUND(B19/0.675,2),ROUND((((((B19)-G19)*1.14944)+G19)/0.675),2))</f>
        <v>1608.18</v>
      </c>
      <c r="I19" s="6"/>
      <c r="J19" s="6"/>
      <c r="K19" s="6"/>
      <c r="L19" s="6">
        <f>ROUND(H19*0.325,2)</f>
        <v>522.66</v>
      </c>
      <c r="M19" s="6">
        <f>H19-L19</f>
        <v>1085.52</v>
      </c>
      <c r="N19" s="6">
        <f>IF((M19-G19)&lt;0,0,ROUND((M19-G19)*0.13,2))</f>
        <v>37.119999999999997</v>
      </c>
      <c r="O19" s="6"/>
      <c r="P19" s="6"/>
      <c r="Q19" s="6"/>
      <c r="R19" s="6">
        <f>ROUND($B$5*0.005,2)</f>
        <v>3.49</v>
      </c>
      <c r="S19" s="6">
        <f>ROUND($B$5*0.005,2)</f>
        <v>3.49</v>
      </c>
      <c r="T19" s="6">
        <f>ROUND($H$5*0.005,2)</f>
        <v>5.17</v>
      </c>
      <c r="U19" s="10">
        <f>SUM(M19)-N19</f>
        <v>1048.4000000000001</v>
      </c>
      <c r="V19" s="6">
        <f>L19+N19+R19+S19+T19</f>
        <v>571.92999999999995</v>
      </c>
      <c r="W19" s="6">
        <f t="shared" si="6"/>
        <v>1620.33</v>
      </c>
      <c r="X19" s="7">
        <f t="shared" si="7"/>
        <v>0.35297130831373852</v>
      </c>
      <c r="Y19" s="7">
        <f t="shared" si="8"/>
        <v>0.54552651659671869</v>
      </c>
      <c r="Z19" s="13"/>
    </row>
    <row r="20" spans="1:26" x14ac:dyDescent="0.25">
      <c r="A20" s="1" t="s">
        <v>13</v>
      </c>
      <c r="B20" s="3">
        <f>B18+50</f>
        <v>800</v>
      </c>
      <c r="C20" s="3">
        <f>C18</f>
        <v>207.9</v>
      </c>
      <c r="D20" s="3">
        <f>D18</f>
        <v>53</v>
      </c>
      <c r="E20" s="3">
        <f>E18</f>
        <v>37.5</v>
      </c>
      <c r="F20" s="1">
        <f>F18</f>
        <v>1</v>
      </c>
      <c r="G20" s="3">
        <f>F20*300</f>
        <v>300</v>
      </c>
      <c r="H20" s="3">
        <f>IF(G20&gt;B20,ROUND(B20/0.69,2),ROUND(((((B20-G20)*1.11111)+G20)/0.69),2))</f>
        <v>1239.93</v>
      </c>
      <c r="I20" s="3">
        <f>ROUND(H20*0.17,2)</f>
        <v>210.79</v>
      </c>
      <c r="J20" s="3">
        <f>ROUND(H20*0.125,2)</f>
        <v>154.99</v>
      </c>
      <c r="K20" s="3">
        <f>ROUND(H20*0.015,2)</f>
        <v>18.600000000000001</v>
      </c>
      <c r="L20" s="3"/>
      <c r="M20" s="3">
        <f>H20-I20-J20-K20</f>
        <v>855.55000000000007</v>
      </c>
      <c r="N20" s="3">
        <f>IF((H20-I20-J20-K20-G20)&lt;0,0,ROUND((H20-I20-J20-K20-G20)*0.1,2))</f>
        <v>55.56</v>
      </c>
      <c r="O20" s="3">
        <f>ROUND(H20*0.06,2)</f>
        <v>74.400000000000006</v>
      </c>
      <c r="P20" s="3">
        <f>ROUND(H20*0.04,2)</f>
        <v>49.6</v>
      </c>
      <c r="Q20" s="3">
        <f>ROUND(H20*0.005,2)</f>
        <v>6.2</v>
      </c>
      <c r="R20" s="3">
        <f>ROUND(B20*0.005,2)</f>
        <v>4</v>
      </c>
      <c r="S20" s="3">
        <f>ROUND(B20*0.005,2)</f>
        <v>4</v>
      </c>
      <c r="T20" s="3">
        <f>ROUND(H20*0.005,2)</f>
        <v>6.2</v>
      </c>
      <c r="U20" s="9">
        <f>SUM(M20)-N20+C20+E20+D20</f>
        <v>1098.3899999999999</v>
      </c>
      <c r="V20" s="3">
        <f>SUM(I20:K20,N20,O20:T20)</f>
        <v>584.34000000000015</v>
      </c>
      <c r="W20" s="3">
        <f t="shared" si="6"/>
        <v>1682.73</v>
      </c>
      <c r="X20" s="4">
        <f t="shared" si="7"/>
        <v>0.34725713572587413</v>
      </c>
      <c r="Y20" s="4">
        <f t="shared" si="8"/>
        <v>0.53199683172643619</v>
      </c>
      <c r="Z20" s="17">
        <f>W21-W20</f>
        <v>22.739999999999782</v>
      </c>
    </row>
    <row r="21" spans="1:26" x14ac:dyDescent="0.25">
      <c r="A21" s="1" t="s">
        <v>14</v>
      </c>
      <c r="B21" s="18">
        <f>B20+C20+E20+D20</f>
        <v>1098.4000000000001</v>
      </c>
      <c r="C21" s="18"/>
      <c r="D21" s="18"/>
      <c r="E21" s="18"/>
      <c r="F21" s="1"/>
      <c r="G21" s="3">
        <v>800</v>
      </c>
      <c r="H21" s="3">
        <f>IF((B21-G21)&lt;0,ROUND(B21/0.675,2),ROUND((((((B21)-G21)*1.14944)+G21)/0.675),2))</f>
        <v>1693.32</v>
      </c>
      <c r="I21" s="3"/>
      <c r="J21" s="3"/>
      <c r="K21" s="3"/>
      <c r="L21" s="3">
        <f>ROUND(H21*0.325,2)</f>
        <v>550.33000000000004</v>
      </c>
      <c r="M21" s="3">
        <f>H21-L21</f>
        <v>1142.9899999999998</v>
      </c>
      <c r="N21" s="3">
        <f>IF((M21-G21)&lt;0,0,ROUND((M21-G21)*0.13,2))</f>
        <v>44.59</v>
      </c>
      <c r="O21" s="3"/>
      <c r="P21" s="3"/>
      <c r="Q21" s="3"/>
      <c r="R21" s="3">
        <f>ROUND($B$5*0.005,2)</f>
        <v>3.49</v>
      </c>
      <c r="S21" s="3">
        <f>ROUND($B$5*0.005,2)</f>
        <v>3.49</v>
      </c>
      <c r="T21" s="3">
        <f>ROUND($H$5*0.005,2)</f>
        <v>5.17</v>
      </c>
      <c r="U21" s="9">
        <f>SUM(M21)-N21</f>
        <v>1098.3999999999999</v>
      </c>
      <c r="V21" s="3">
        <f>L21+N21+R21+S21+T21</f>
        <v>607.07000000000005</v>
      </c>
      <c r="W21" s="3">
        <f t="shared" si="6"/>
        <v>1705.4699999999998</v>
      </c>
      <c r="X21" s="4">
        <f t="shared" si="7"/>
        <v>0.35595466352383809</v>
      </c>
      <c r="Y21" s="4">
        <f t="shared" si="8"/>
        <v>0.55268572469045896</v>
      </c>
      <c r="Z21" s="17"/>
    </row>
    <row r="22" spans="1:26" x14ac:dyDescent="0.25">
      <c r="A22" s="5" t="s">
        <v>13</v>
      </c>
      <c r="B22" s="6">
        <f>B20+50</f>
        <v>850</v>
      </c>
      <c r="C22" s="6">
        <f>C20</f>
        <v>207.9</v>
      </c>
      <c r="D22" s="6">
        <f>D20</f>
        <v>53</v>
      </c>
      <c r="E22" s="6">
        <f>E20</f>
        <v>37.5</v>
      </c>
      <c r="F22" s="5">
        <f>F20</f>
        <v>1</v>
      </c>
      <c r="G22" s="6">
        <f>F22*300</f>
        <v>300</v>
      </c>
      <c r="H22" s="6">
        <f>IF(G22&gt;B22,ROUND(B22/0.69,2),ROUND(((((B22-G22)*1.11111)+G22)/0.69),2))</f>
        <v>1320.45</v>
      </c>
      <c r="I22" s="6">
        <f>ROUND(H22*0.17,2)</f>
        <v>224.48</v>
      </c>
      <c r="J22" s="6">
        <f>ROUND(H22*0.125,2)</f>
        <v>165.06</v>
      </c>
      <c r="K22" s="6">
        <f>ROUND(H22*0.015,2)</f>
        <v>19.809999999999999</v>
      </c>
      <c r="L22" s="6"/>
      <c r="M22" s="6">
        <f>H22-I22-J22-K22</f>
        <v>911.10000000000014</v>
      </c>
      <c r="N22" s="6">
        <f>IF((H22-I22-J22-K22-G22)&lt;0,0,ROUND((H22-I22-J22-K22-G22)*0.1,2))</f>
        <v>61.11</v>
      </c>
      <c r="O22" s="6">
        <f>ROUND(H22*0.06,2)</f>
        <v>79.23</v>
      </c>
      <c r="P22" s="6">
        <f>ROUND(H22*0.04,2)</f>
        <v>52.82</v>
      </c>
      <c r="Q22" s="6">
        <f>ROUND(H22*0.005,2)</f>
        <v>6.6</v>
      </c>
      <c r="R22" s="6">
        <f>ROUND(B22*0.005,2)</f>
        <v>4.25</v>
      </c>
      <c r="S22" s="6">
        <f>ROUND(B22*0.005,2)</f>
        <v>4.25</v>
      </c>
      <c r="T22" s="6">
        <f>ROUND(H22*0.005,2)</f>
        <v>6.6</v>
      </c>
      <c r="U22" s="10">
        <f>SUM(M22)-N22+C22+E22+D22</f>
        <v>1148.3900000000001</v>
      </c>
      <c r="V22" s="6">
        <f>SUM(I22:K22,N22,O22:T22)</f>
        <v>624.21</v>
      </c>
      <c r="W22" s="6">
        <f t="shared" si="6"/>
        <v>1772.6000000000001</v>
      </c>
      <c r="X22" s="7">
        <f t="shared" si="7"/>
        <v>0.35214374365339052</v>
      </c>
      <c r="Y22" s="7">
        <f t="shared" si="8"/>
        <v>0.54355227753637703</v>
      </c>
      <c r="Z22" s="13">
        <f>W23-W22</f>
        <v>18.019999999999754</v>
      </c>
    </row>
    <row r="23" spans="1:26" x14ac:dyDescent="0.25">
      <c r="A23" s="5" t="s">
        <v>14</v>
      </c>
      <c r="B23" s="14">
        <f>B22+C22+E22+D22</f>
        <v>1148.4000000000001</v>
      </c>
      <c r="C23" s="15"/>
      <c r="D23" s="15"/>
      <c r="E23" s="16"/>
      <c r="F23" s="5"/>
      <c r="G23" s="6">
        <v>800</v>
      </c>
      <c r="H23" s="6">
        <f>IF((B23-G23)&lt;0,ROUND(B23/0.675,2),ROUND((((((B23)-G23)*1.14944)+G23)/0.675),2))</f>
        <v>1778.47</v>
      </c>
      <c r="I23" s="6"/>
      <c r="J23" s="6"/>
      <c r="K23" s="6"/>
      <c r="L23" s="6">
        <f>ROUND(H23*0.325,2)</f>
        <v>578</v>
      </c>
      <c r="M23" s="6">
        <f>H23-L23</f>
        <v>1200.47</v>
      </c>
      <c r="N23" s="6">
        <f>IF((M23-G23)&lt;0,0,ROUND((M23-G23)*0.13,2))</f>
        <v>52.06</v>
      </c>
      <c r="O23" s="6"/>
      <c r="P23" s="6"/>
      <c r="Q23" s="6"/>
      <c r="R23" s="6">
        <f>ROUND($B$5*0.005,2)</f>
        <v>3.49</v>
      </c>
      <c r="S23" s="6">
        <f>ROUND($B$5*0.005,2)</f>
        <v>3.49</v>
      </c>
      <c r="T23" s="6">
        <f>ROUND($H$5*0.005,2)</f>
        <v>5.17</v>
      </c>
      <c r="U23" s="10">
        <f>SUM(M23)-N23</f>
        <v>1148.4100000000001</v>
      </c>
      <c r="V23" s="6">
        <f>L23+N23+R23+S23+T23</f>
        <v>642.20999999999992</v>
      </c>
      <c r="W23" s="6">
        <f t="shared" si="6"/>
        <v>1790.62</v>
      </c>
      <c r="X23" s="7">
        <f t="shared" si="7"/>
        <v>0.35865231037294343</v>
      </c>
      <c r="Y23" s="7">
        <f t="shared" si="8"/>
        <v>0.55921665607230853</v>
      </c>
      <c r="Z23" s="13"/>
    </row>
    <row r="24" spans="1:26" x14ac:dyDescent="0.25">
      <c r="A24" s="1" t="s">
        <v>13</v>
      </c>
      <c r="B24" s="3">
        <f>B22+50</f>
        <v>900</v>
      </c>
      <c r="C24" s="3">
        <f>C22</f>
        <v>207.9</v>
      </c>
      <c r="D24" s="3">
        <f>D22</f>
        <v>53</v>
      </c>
      <c r="E24" s="3">
        <f>E22</f>
        <v>37.5</v>
      </c>
      <c r="F24" s="1">
        <f>F22</f>
        <v>1</v>
      </c>
      <c r="G24" s="3">
        <f>F24*300</f>
        <v>300</v>
      </c>
      <c r="H24" s="3">
        <f>IF(G24&gt;B24,ROUND(B24/0.69,2),ROUND(((((B24-G24)*1.11111)+G24)/0.69),2))</f>
        <v>1400.97</v>
      </c>
      <c r="I24" s="3">
        <f>ROUND(H24*0.17,2)</f>
        <v>238.16</v>
      </c>
      <c r="J24" s="3">
        <f>ROUND(H24*0.125,2)</f>
        <v>175.12</v>
      </c>
      <c r="K24" s="3">
        <f>ROUND(H24*0.015,2)</f>
        <v>21.01</v>
      </c>
      <c r="L24" s="3"/>
      <c r="M24" s="3">
        <f>H24-I24-J24-K24</f>
        <v>966.68</v>
      </c>
      <c r="N24" s="3">
        <f>IF((H24-I24-J24-K24-G24)&lt;0,0,ROUND((H24-I24-J24-K24-G24)*0.1,2))</f>
        <v>66.67</v>
      </c>
      <c r="O24" s="3">
        <f>ROUND(H24*0.06,2)</f>
        <v>84.06</v>
      </c>
      <c r="P24" s="3">
        <f>ROUND(H24*0.04,2)</f>
        <v>56.04</v>
      </c>
      <c r="Q24" s="3">
        <f>ROUND(H24*0.005,2)</f>
        <v>7</v>
      </c>
      <c r="R24" s="3">
        <f>ROUND(B24*0.005,2)</f>
        <v>4.5</v>
      </c>
      <c r="S24" s="3">
        <f>ROUND(B24*0.005,2)</f>
        <v>4.5</v>
      </c>
      <c r="T24" s="3">
        <f>ROUND(H24*0.005,2)</f>
        <v>7</v>
      </c>
      <c r="U24" s="9">
        <f>SUM(M24)-N24+C24+E24+D24</f>
        <v>1198.4100000000001</v>
      </c>
      <c r="V24" s="3">
        <f>SUM(I24:K24,N24,O24:T24)</f>
        <v>664.06</v>
      </c>
      <c r="W24" s="3">
        <f t="shared" si="6"/>
        <v>1862.47</v>
      </c>
      <c r="X24" s="4">
        <f t="shared" si="7"/>
        <v>0.35654802493462978</v>
      </c>
      <c r="Y24" s="4">
        <f t="shared" si="8"/>
        <v>0.55411753907260441</v>
      </c>
      <c r="Z24" s="17">
        <f>W25-W24</f>
        <v>13.289999999999964</v>
      </c>
    </row>
    <row r="25" spans="1:26" x14ac:dyDescent="0.25">
      <c r="A25" s="1" t="s">
        <v>14</v>
      </c>
      <c r="B25" s="18">
        <f>B24+C24+E24+D24</f>
        <v>1198.4000000000001</v>
      </c>
      <c r="C25" s="18"/>
      <c r="D25" s="18"/>
      <c r="E25" s="18"/>
      <c r="F25" s="1"/>
      <c r="G25" s="3">
        <v>800</v>
      </c>
      <c r="H25" s="3">
        <f>IF((B25-G25)&lt;0,ROUND(B25/0.675,2),ROUND((((((B25)-G25)*1.14944)+G25)/0.675),2))</f>
        <v>1863.61</v>
      </c>
      <c r="I25" s="3"/>
      <c r="J25" s="3"/>
      <c r="K25" s="3"/>
      <c r="L25" s="3">
        <f>ROUND(H25*0.325,2)</f>
        <v>605.66999999999996</v>
      </c>
      <c r="M25" s="3">
        <f>H25-L25</f>
        <v>1257.94</v>
      </c>
      <c r="N25" s="3">
        <f>IF((M25-G25)&lt;0,0,ROUND((M25-G25)*0.13,2))</f>
        <v>59.53</v>
      </c>
      <c r="O25" s="3"/>
      <c r="P25" s="3"/>
      <c r="Q25" s="3"/>
      <c r="R25" s="3">
        <f>ROUND($B$5*0.005,2)</f>
        <v>3.49</v>
      </c>
      <c r="S25" s="3">
        <f>ROUND($B$5*0.005,2)</f>
        <v>3.49</v>
      </c>
      <c r="T25" s="3">
        <f>ROUND($H$5*0.005,2)</f>
        <v>5.17</v>
      </c>
      <c r="U25" s="9">
        <f>SUM(M25)-N25</f>
        <v>1198.4100000000001</v>
      </c>
      <c r="V25" s="3">
        <f>L25+N25+R25+S25+T25</f>
        <v>677.34999999999991</v>
      </c>
      <c r="W25" s="3">
        <f t="shared" si="6"/>
        <v>1875.76</v>
      </c>
      <c r="X25" s="4">
        <f t="shared" si="7"/>
        <v>0.36110696464366437</v>
      </c>
      <c r="Y25" s="4">
        <f t="shared" si="8"/>
        <v>0.56520723291694819</v>
      </c>
      <c r="Z25" s="17"/>
    </row>
    <row r="26" spans="1:26" x14ac:dyDescent="0.25">
      <c r="A26" s="5" t="s">
        <v>13</v>
      </c>
      <c r="B26" s="6">
        <f>B24+50</f>
        <v>950</v>
      </c>
      <c r="C26" s="6">
        <f>C24</f>
        <v>207.9</v>
      </c>
      <c r="D26" s="6">
        <f>D24</f>
        <v>53</v>
      </c>
      <c r="E26" s="6">
        <f>E24</f>
        <v>37.5</v>
      </c>
      <c r="F26" s="5">
        <f>F24</f>
        <v>1</v>
      </c>
      <c r="G26" s="6">
        <f>F26*300</f>
        <v>300</v>
      </c>
      <c r="H26" s="6">
        <f>IF(G26&gt;B26,ROUND(B26/0.69,2),ROUND(((((B26-G26)*1.11111)+G26)/0.69),2))</f>
        <v>1481.48</v>
      </c>
      <c r="I26" s="6">
        <f>ROUND(H26*0.17,2)</f>
        <v>251.85</v>
      </c>
      <c r="J26" s="6">
        <f>ROUND(H26*0.125,2)</f>
        <v>185.19</v>
      </c>
      <c r="K26" s="6">
        <f>ROUND(H26*0.015,2)</f>
        <v>22.22</v>
      </c>
      <c r="L26" s="6"/>
      <c r="M26" s="6">
        <f>H26-I26-J26-K26</f>
        <v>1022.22</v>
      </c>
      <c r="N26" s="6">
        <f>IF((H26-I26-J26-K26-G26)&lt;0,0,ROUND((H26-I26-J26-K26-G26)*0.1,2))</f>
        <v>72.22</v>
      </c>
      <c r="O26" s="6">
        <f>ROUND(H26*0.06,2)</f>
        <v>88.89</v>
      </c>
      <c r="P26" s="6">
        <f>ROUND(H26*0.04,2)</f>
        <v>59.26</v>
      </c>
      <c r="Q26" s="6">
        <f>ROUND(H26*0.005,2)</f>
        <v>7.41</v>
      </c>
      <c r="R26" s="6">
        <f>ROUND(B26*0.005,2)</f>
        <v>4.75</v>
      </c>
      <c r="S26" s="6">
        <f>ROUND(B26*0.005,2)</f>
        <v>4.75</v>
      </c>
      <c r="T26" s="6">
        <f>ROUND(H26*0.005,2)</f>
        <v>7.41</v>
      </c>
      <c r="U26" s="10">
        <f>SUM(M26)-N26+C26+E26+D26</f>
        <v>1248.4000000000001</v>
      </c>
      <c r="V26" s="6">
        <f>SUM(I26:K26,N26,O26:T26)</f>
        <v>703.94999999999993</v>
      </c>
      <c r="W26" s="6">
        <f t="shared" si="6"/>
        <v>1952.35</v>
      </c>
      <c r="X26" s="7">
        <f t="shared" si="7"/>
        <v>0.36056547237944014</v>
      </c>
      <c r="Y26" s="7">
        <f t="shared" si="8"/>
        <v>0.56388176866388973</v>
      </c>
      <c r="Z26" s="13">
        <f>W27-W26</f>
        <v>8.5499999999999545</v>
      </c>
    </row>
    <row r="27" spans="1:26" x14ac:dyDescent="0.25">
      <c r="A27" s="5" t="s">
        <v>14</v>
      </c>
      <c r="B27" s="14">
        <f>B26+C26+E26+D26</f>
        <v>1248.4000000000001</v>
      </c>
      <c r="C27" s="15"/>
      <c r="D27" s="15"/>
      <c r="E27" s="16"/>
      <c r="F27" s="5"/>
      <c r="G27" s="6">
        <v>800</v>
      </c>
      <c r="H27" s="6">
        <f>IF((B27-G27)&lt;0,ROUND(B27/0.675,2),ROUND((((((B27)-G27)*1.14944)+G27)/0.675),2))</f>
        <v>1948.75</v>
      </c>
      <c r="I27" s="6"/>
      <c r="J27" s="6"/>
      <c r="K27" s="6"/>
      <c r="L27" s="6">
        <f>ROUND(H27*0.325,2)</f>
        <v>633.34</v>
      </c>
      <c r="M27" s="6">
        <f>H27-L27</f>
        <v>1315.4099999999999</v>
      </c>
      <c r="N27" s="6">
        <f>IF((M27-G27)&lt;0,0,ROUND((M27-G27)*0.13,2))</f>
        <v>67</v>
      </c>
      <c r="O27" s="6"/>
      <c r="P27" s="6"/>
      <c r="Q27" s="6"/>
      <c r="R27" s="6">
        <f>ROUND($B$5*0.005,2)</f>
        <v>3.49</v>
      </c>
      <c r="S27" s="6">
        <f>ROUND($B$5*0.005,2)</f>
        <v>3.49</v>
      </c>
      <c r="T27" s="6">
        <f>ROUND($H$5*0.005,2)</f>
        <v>5.17</v>
      </c>
      <c r="U27" s="10">
        <f>SUM(M27)-N27</f>
        <v>1248.4099999999999</v>
      </c>
      <c r="V27" s="6">
        <f>L27+N27+R27+S27+T27</f>
        <v>712.49</v>
      </c>
      <c r="W27" s="6">
        <f t="shared" si="6"/>
        <v>1960.8999999999999</v>
      </c>
      <c r="X27" s="7">
        <f t="shared" si="7"/>
        <v>0.363348462440716</v>
      </c>
      <c r="Y27" s="7">
        <f t="shared" si="8"/>
        <v>0.57071795323651697</v>
      </c>
      <c r="Z27" s="13"/>
    </row>
    <row r="28" spans="1:26" x14ac:dyDescent="0.25">
      <c r="A28" s="1" t="s">
        <v>13</v>
      </c>
      <c r="B28" s="3">
        <f>B26+50</f>
        <v>1000</v>
      </c>
      <c r="C28" s="3">
        <f>C26</f>
        <v>207.9</v>
      </c>
      <c r="D28" s="3">
        <f>D26</f>
        <v>53</v>
      </c>
      <c r="E28" s="3">
        <f>E26</f>
        <v>37.5</v>
      </c>
      <c r="F28" s="1">
        <f>F26</f>
        <v>1</v>
      </c>
      <c r="G28" s="3">
        <f>F28*300</f>
        <v>300</v>
      </c>
      <c r="H28" s="3">
        <f>IF(G28&gt;B28,ROUND(B28/0.69,2),ROUND(((((B28-G28)*1.11111)+G28)/0.69),2))</f>
        <v>1562</v>
      </c>
      <c r="I28" s="3">
        <f>ROUND(H28*0.17,2)</f>
        <v>265.54000000000002</v>
      </c>
      <c r="J28" s="3">
        <f>ROUND(H28*0.125,2)</f>
        <v>195.25</v>
      </c>
      <c r="K28" s="3">
        <f>ROUND(H28*0.015,2)</f>
        <v>23.43</v>
      </c>
      <c r="L28" s="3"/>
      <c r="M28" s="3">
        <f>H28-I28-J28-K28</f>
        <v>1077.78</v>
      </c>
      <c r="N28" s="3">
        <f>IF((H28-I28-J28-K28-G28)&lt;0,0,ROUND((H28-I28-J28-K28-G28)*0.1,2))</f>
        <v>77.78</v>
      </c>
      <c r="O28" s="3">
        <f>ROUND(H28*0.06,2)</f>
        <v>93.72</v>
      </c>
      <c r="P28" s="3">
        <f>ROUND(H28*0.04,2)</f>
        <v>62.48</v>
      </c>
      <c r="Q28" s="3">
        <f>ROUND(H28*0.005,2)</f>
        <v>7.81</v>
      </c>
      <c r="R28" s="3">
        <f>ROUND(B28*0.005,2)</f>
        <v>5</v>
      </c>
      <c r="S28" s="3">
        <f>ROUND(B28*0.005,2)</f>
        <v>5</v>
      </c>
      <c r="T28" s="3">
        <f>ROUND(H28*0.005,2)</f>
        <v>7.81</v>
      </c>
      <c r="U28" s="9">
        <f>SUM(M28)-N28+C28+E28+D28</f>
        <v>1298.4000000000001</v>
      </c>
      <c r="V28" s="3">
        <f>SUM(I28:K28,N28,O28:T28)</f>
        <v>743.81999999999994</v>
      </c>
      <c r="W28" s="3">
        <f t="shared" si="6"/>
        <v>2042.22</v>
      </c>
      <c r="X28" s="4">
        <f t="shared" si="7"/>
        <v>0.36422128859770247</v>
      </c>
      <c r="Y28" s="4">
        <f t="shared" si="8"/>
        <v>0.57287430683918661</v>
      </c>
      <c r="Z28" s="17">
        <f>W29-W28</f>
        <v>3.8300000000001546</v>
      </c>
    </row>
    <row r="29" spans="1:26" x14ac:dyDescent="0.25">
      <c r="A29" s="1" t="s">
        <v>14</v>
      </c>
      <c r="B29" s="18">
        <f>B28+C28+E28+D28</f>
        <v>1298.4000000000001</v>
      </c>
      <c r="C29" s="18"/>
      <c r="D29" s="18"/>
      <c r="E29" s="18"/>
      <c r="F29" s="1"/>
      <c r="G29" s="3">
        <v>800</v>
      </c>
      <c r="H29" s="3">
        <f>IF((B29-G29)&lt;0,ROUND(B29/0.675,2),ROUND((((((B29)-G29)*1.14944)+G29)/0.675),2))</f>
        <v>2033.9</v>
      </c>
      <c r="I29" s="3"/>
      <c r="J29" s="3"/>
      <c r="K29" s="3"/>
      <c r="L29" s="3">
        <f>ROUND(H29*0.325,2)</f>
        <v>661.02</v>
      </c>
      <c r="M29" s="3">
        <f>H29-L29</f>
        <v>1372.88</v>
      </c>
      <c r="N29" s="3">
        <f>IF((M29-G29)&lt;0,0,ROUND((M29-G29)*0.13,2))</f>
        <v>74.47</v>
      </c>
      <c r="O29" s="3"/>
      <c r="P29" s="3"/>
      <c r="Q29" s="3"/>
      <c r="R29" s="3">
        <f>ROUND($B$5*0.005,2)</f>
        <v>3.49</v>
      </c>
      <c r="S29" s="3">
        <f>ROUND($B$5*0.005,2)</f>
        <v>3.49</v>
      </c>
      <c r="T29" s="3">
        <f>ROUND($H$5*0.005,2)</f>
        <v>5.17</v>
      </c>
      <c r="U29" s="9">
        <f>SUM(M29)-N29</f>
        <v>1298.4100000000001</v>
      </c>
      <c r="V29" s="3">
        <f>L29+N29+R29+S29+T29</f>
        <v>747.64</v>
      </c>
      <c r="W29" s="3">
        <f t="shared" si="6"/>
        <v>2046.0500000000002</v>
      </c>
      <c r="X29" s="4">
        <f t="shared" si="7"/>
        <v>0.3654065149923022</v>
      </c>
      <c r="Y29" s="4">
        <f t="shared" si="8"/>
        <v>0.57581195462142154</v>
      </c>
      <c r="Z29" s="17"/>
    </row>
    <row r="30" spans="1:26" x14ac:dyDescent="0.25">
      <c r="A30" s="5" t="s">
        <v>13</v>
      </c>
      <c r="B30" s="6">
        <f>B28+50</f>
        <v>1050</v>
      </c>
      <c r="C30" s="6">
        <f>C28</f>
        <v>207.9</v>
      </c>
      <c r="D30" s="6">
        <f>D28</f>
        <v>53</v>
      </c>
      <c r="E30" s="6">
        <f>E28</f>
        <v>37.5</v>
      </c>
      <c r="F30" s="5">
        <f>F28</f>
        <v>1</v>
      </c>
      <c r="G30" s="6">
        <f>F30*300</f>
        <v>300</v>
      </c>
      <c r="H30" s="6">
        <f>IF(G30&gt;B30,ROUND(B30/0.69,2),ROUND(((((B30-G30)*1.11111)+G30)/0.69),2))</f>
        <v>1642.51</v>
      </c>
      <c r="I30" s="6">
        <f>ROUND(H30*0.17,2)</f>
        <v>279.23</v>
      </c>
      <c r="J30" s="6">
        <f>ROUND(H30*0.125,2)</f>
        <v>205.31</v>
      </c>
      <c r="K30" s="6">
        <f>ROUND(H30*0.015,2)</f>
        <v>24.64</v>
      </c>
      <c r="L30" s="6"/>
      <c r="M30" s="6">
        <f>H30-I30-J30-K30</f>
        <v>1133.33</v>
      </c>
      <c r="N30" s="6">
        <f>IF((H30-I30-J30-K30-G30)&lt;0,0,ROUND((H30-I30-J30-K30-G30)*0.1,2))</f>
        <v>83.33</v>
      </c>
      <c r="O30" s="6">
        <f>ROUND(H30*0.06,2)</f>
        <v>98.55</v>
      </c>
      <c r="P30" s="6">
        <f>ROUND(H30*0.04,2)</f>
        <v>65.7</v>
      </c>
      <c r="Q30" s="6">
        <f>ROUND(H30*0.005,2)</f>
        <v>8.2100000000000009</v>
      </c>
      <c r="R30" s="6">
        <f>ROUND(B30*0.005,2)</f>
        <v>5.25</v>
      </c>
      <c r="S30" s="6">
        <f>ROUND(B30*0.005,2)</f>
        <v>5.25</v>
      </c>
      <c r="T30" s="6">
        <f>ROUND(H30*0.005,2)</f>
        <v>8.2100000000000009</v>
      </c>
      <c r="U30" s="10">
        <f>SUM(M30)-N30+C30+E30+D30</f>
        <v>1348.4</v>
      </c>
      <c r="V30" s="6">
        <f>SUM(I30:K30,N30,O30:T30)</f>
        <v>783.68000000000006</v>
      </c>
      <c r="W30" s="6">
        <f t="shared" si="6"/>
        <v>2132.08</v>
      </c>
      <c r="X30" s="7">
        <f t="shared" si="7"/>
        <v>0.36756594499268325</v>
      </c>
      <c r="Y30" s="7">
        <f t="shared" si="8"/>
        <v>0.58119252447345005</v>
      </c>
      <c r="Z30" s="13">
        <f>W31-W30</f>
        <v>-0.88999999999987267</v>
      </c>
    </row>
    <row r="31" spans="1:26" x14ac:dyDescent="0.25">
      <c r="A31" s="5" t="s">
        <v>14</v>
      </c>
      <c r="B31" s="14">
        <f>B30+C30+E30+D30</f>
        <v>1348.4</v>
      </c>
      <c r="C31" s="15"/>
      <c r="D31" s="15"/>
      <c r="E31" s="16"/>
      <c r="F31" s="5"/>
      <c r="G31" s="6">
        <v>800</v>
      </c>
      <c r="H31" s="6">
        <f>IF((B31-G31)&lt;0,ROUND(B31/0.675,2),ROUND((((((B31)-G31)*1.14944)+G31)/0.675),2))</f>
        <v>2119.04</v>
      </c>
      <c r="I31" s="6"/>
      <c r="J31" s="6"/>
      <c r="K31" s="6"/>
      <c r="L31" s="6">
        <f>ROUND(H31*0.325,2)</f>
        <v>688.69</v>
      </c>
      <c r="M31" s="6">
        <f>H31-L31</f>
        <v>1430.35</v>
      </c>
      <c r="N31" s="6">
        <f>IF((M31-G31)&lt;0,0,ROUND((M31-G31)*0.13,2))</f>
        <v>81.95</v>
      </c>
      <c r="O31" s="6"/>
      <c r="P31" s="6"/>
      <c r="Q31" s="6"/>
      <c r="R31" s="6">
        <f>ROUND($B$5*0.005,2)</f>
        <v>3.49</v>
      </c>
      <c r="S31" s="6">
        <f>ROUND($B$5*0.005,2)</f>
        <v>3.49</v>
      </c>
      <c r="T31" s="6">
        <f>ROUND($H$5*0.005,2)</f>
        <v>5.17</v>
      </c>
      <c r="U31" s="10">
        <f>SUM(M31)-N31</f>
        <v>1348.3999999999999</v>
      </c>
      <c r="V31" s="6">
        <f>L31+N31+R31+S31+T31</f>
        <v>782.79000000000008</v>
      </c>
      <c r="W31" s="6">
        <f t="shared" si="6"/>
        <v>2131.19</v>
      </c>
      <c r="X31" s="7">
        <f t="shared" si="7"/>
        <v>0.36730183606341998</v>
      </c>
      <c r="Y31" s="7">
        <f t="shared" si="8"/>
        <v>0.58053248294274706</v>
      </c>
      <c r="Z31" s="13"/>
    </row>
    <row r="32" spans="1:26" x14ac:dyDescent="0.25">
      <c r="A32" s="1" t="s">
        <v>13</v>
      </c>
      <c r="B32" s="3">
        <f>B30+50</f>
        <v>1100</v>
      </c>
      <c r="C32" s="3">
        <f>C30</f>
        <v>207.9</v>
      </c>
      <c r="D32" s="3">
        <f>D30</f>
        <v>53</v>
      </c>
      <c r="E32" s="3">
        <f>E30</f>
        <v>37.5</v>
      </c>
      <c r="F32" s="1">
        <f>F30</f>
        <v>1</v>
      </c>
      <c r="G32" s="3">
        <f>F32*300</f>
        <v>300</v>
      </c>
      <c r="H32" s="3">
        <f>IF(G32&gt;B32,ROUND(B32/0.69,2),ROUND(((((B32-G32)*1.11111)+G32)/0.69),2))</f>
        <v>1723.03</v>
      </c>
      <c r="I32" s="3">
        <f>ROUND(H32*0.17,2)</f>
        <v>292.92</v>
      </c>
      <c r="J32" s="3">
        <f>ROUND(H32*0.125,2)</f>
        <v>215.38</v>
      </c>
      <c r="K32" s="3">
        <f>ROUND(H32*0.015,2)</f>
        <v>25.85</v>
      </c>
      <c r="L32" s="3"/>
      <c r="M32" s="3">
        <f>H32-I32-J32-K32</f>
        <v>1188.8800000000001</v>
      </c>
      <c r="N32" s="3">
        <f>IF((H32-I32-J32-K32-G32)&lt;0,0,ROUND((H32-I32-J32-K32-G32)*0.1,2))</f>
        <v>88.89</v>
      </c>
      <c r="O32" s="3">
        <f>ROUND(H32*0.06,2)</f>
        <v>103.38</v>
      </c>
      <c r="P32" s="3">
        <f>ROUND(H32*0.04,2)</f>
        <v>68.92</v>
      </c>
      <c r="Q32" s="3">
        <f>ROUND(H32*0.005,2)</f>
        <v>8.6199999999999992</v>
      </c>
      <c r="R32" s="3">
        <f>ROUND(B32*0.005,2)</f>
        <v>5.5</v>
      </c>
      <c r="S32" s="3">
        <f>ROUND(B32*0.005,2)</f>
        <v>5.5</v>
      </c>
      <c r="T32" s="3">
        <f>ROUND(H32*0.005,2)</f>
        <v>8.6199999999999992</v>
      </c>
      <c r="U32" s="9">
        <f>SUM(M32)-N32+C32+E32+D32</f>
        <v>1398.39</v>
      </c>
      <c r="V32" s="3">
        <f>SUM(I32:K32,N32,O32:T32)</f>
        <v>823.57999999999993</v>
      </c>
      <c r="W32" s="3">
        <f t="shared" si="6"/>
        <v>2221.9700000000003</v>
      </c>
      <c r="X32" s="4">
        <f t="shared" si="7"/>
        <v>0.37065306912334545</v>
      </c>
      <c r="Y32" s="4">
        <f t="shared" si="8"/>
        <v>0.58894871959896733</v>
      </c>
      <c r="Z32" s="17">
        <f>W33-W32</f>
        <v>-5.6300000000005639</v>
      </c>
    </row>
    <row r="33" spans="1:26" x14ac:dyDescent="0.25">
      <c r="A33" s="1" t="s">
        <v>14</v>
      </c>
      <c r="B33" s="18">
        <f>B32+C32+E32+D32</f>
        <v>1398.4</v>
      </c>
      <c r="C33" s="18"/>
      <c r="D33" s="18"/>
      <c r="E33" s="18"/>
      <c r="F33" s="1"/>
      <c r="G33" s="3">
        <v>800</v>
      </c>
      <c r="H33" s="3">
        <f>IF((B33-G33)&lt;0,ROUND(B33/0.675,2),ROUND((((((B33)-G33)*1.14944)+G33)/0.675),2))</f>
        <v>2204.19</v>
      </c>
      <c r="I33" s="3"/>
      <c r="J33" s="3"/>
      <c r="K33" s="3"/>
      <c r="L33" s="3">
        <f>ROUND(H33*0.325,2)</f>
        <v>716.36</v>
      </c>
      <c r="M33" s="3">
        <f>H33-L33</f>
        <v>1487.83</v>
      </c>
      <c r="N33" s="3">
        <f>IF((M33-G33)&lt;0,0,ROUND((M33-G33)*0.13,2))</f>
        <v>89.42</v>
      </c>
      <c r="O33" s="3"/>
      <c r="P33" s="3"/>
      <c r="Q33" s="3"/>
      <c r="R33" s="3">
        <f>ROUND($B$5*0.005,2)</f>
        <v>3.49</v>
      </c>
      <c r="S33" s="3">
        <f>ROUND($B$5*0.005,2)</f>
        <v>3.49</v>
      </c>
      <c r="T33" s="3">
        <f>ROUND($H$5*0.005,2)</f>
        <v>5.17</v>
      </c>
      <c r="U33" s="9">
        <f>SUM(M33)-N33</f>
        <v>1398.4099999999999</v>
      </c>
      <c r="V33" s="3">
        <f>L33+N33+R33+S33+T33</f>
        <v>817.93</v>
      </c>
      <c r="W33" s="3">
        <f t="shared" si="6"/>
        <v>2216.3399999999997</v>
      </c>
      <c r="X33" s="4">
        <f t="shared" si="7"/>
        <v>0.36904536307606234</v>
      </c>
      <c r="Y33" s="4">
        <f t="shared" si="8"/>
        <v>0.58489999356411926</v>
      </c>
      <c r="Z33" s="17"/>
    </row>
    <row r="34" spans="1:26" x14ac:dyDescent="0.25">
      <c r="A34" s="5" t="s">
        <v>13</v>
      </c>
      <c r="B34" s="6">
        <f>B32+50</f>
        <v>1150</v>
      </c>
      <c r="C34" s="6">
        <f>C32</f>
        <v>207.9</v>
      </c>
      <c r="D34" s="6">
        <f>D32</f>
        <v>53</v>
      </c>
      <c r="E34" s="6">
        <f>E32</f>
        <v>37.5</v>
      </c>
      <c r="F34" s="5">
        <f>F32</f>
        <v>1</v>
      </c>
      <c r="G34" s="6">
        <f>F34*300</f>
        <v>300</v>
      </c>
      <c r="H34" s="6">
        <f>IF(G34&gt;B34,ROUND(B34/0.69,2),ROUND(((((B34-G34)*1.11111)+G34)/0.69),2))</f>
        <v>1803.54</v>
      </c>
      <c r="I34" s="6">
        <f>ROUND(H34*0.17,2)</f>
        <v>306.60000000000002</v>
      </c>
      <c r="J34" s="6">
        <f>ROUND(H34*0.125,2)</f>
        <v>225.44</v>
      </c>
      <c r="K34" s="6">
        <f>ROUND(H34*0.015,2)</f>
        <v>27.05</v>
      </c>
      <c r="L34" s="6"/>
      <c r="M34" s="6">
        <f>H34-I34-J34-K34</f>
        <v>1244.45</v>
      </c>
      <c r="N34" s="6">
        <f>IF((H34-I34-J34-K34-G34)&lt;0,0,ROUND((H34-I34-J34-K34-G34)*0.1,2))</f>
        <v>94.45</v>
      </c>
      <c r="O34" s="6">
        <f>ROUND(H34*0.06,2)</f>
        <v>108.21</v>
      </c>
      <c r="P34" s="6">
        <f>ROUND(H34*0.04,2)</f>
        <v>72.14</v>
      </c>
      <c r="Q34" s="6">
        <f>ROUND(H34*0.005,2)</f>
        <v>9.02</v>
      </c>
      <c r="R34" s="6">
        <f>ROUND(B34*0.005,2)</f>
        <v>5.75</v>
      </c>
      <c r="S34" s="6">
        <f>ROUND(B34*0.005,2)</f>
        <v>5.75</v>
      </c>
      <c r="T34" s="6">
        <f>ROUND(H34*0.005,2)</f>
        <v>9.02</v>
      </c>
      <c r="U34" s="10">
        <f>SUM(M34)-N34+C34+E34+D34</f>
        <v>1448.4</v>
      </c>
      <c r="V34" s="6">
        <f>SUM(I34:K34,N34,O34:T34)</f>
        <v>863.43</v>
      </c>
      <c r="W34" s="6">
        <f t="shared" ref="W34:W97" si="9">SUM(U34:V34)</f>
        <v>2311.83</v>
      </c>
      <c r="X34" s="7">
        <f t="shared" ref="X34:X97" si="10">V34/W34</f>
        <v>0.37348334436355612</v>
      </c>
      <c r="Y34" s="7">
        <f t="shared" ref="Y34:Y97" si="11">V34/U34</f>
        <v>0.59612676056338021</v>
      </c>
      <c r="Z34" s="13">
        <f>W35-W34</f>
        <v>-10.350000000000364</v>
      </c>
    </row>
    <row r="35" spans="1:26" x14ac:dyDescent="0.25">
      <c r="A35" s="5" t="s">
        <v>14</v>
      </c>
      <c r="B35" s="14">
        <f>B34+C34+E34+D34</f>
        <v>1448.4</v>
      </c>
      <c r="C35" s="15"/>
      <c r="D35" s="15"/>
      <c r="E35" s="16"/>
      <c r="F35" s="5"/>
      <c r="G35" s="6">
        <v>800</v>
      </c>
      <c r="H35" s="6">
        <f>IF((B35-G35)&lt;0,ROUND(B35/0.675,2),ROUND((((((B35)-G35)*1.14944)+G35)/0.675),2))</f>
        <v>2289.33</v>
      </c>
      <c r="I35" s="6"/>
      <c r="J35" s="6"/>
      <c r="K35" s="6"/>
      <c r="L35" s="6">
        <f>ROUND(H35*0.325,2)</f>
        <v>744.03</v>
      </c>
      <c r="M35" s="6">
        <f>H35-L35</f>
        <v>1545.3</v>
      </c>
      <c r="N35" s="6">
        <f>IF((M35-G35)&lt;0,0,ROUND((M35-G35)*0.13,2))</f>
        <v>96.89</v>
      </c>
      <c r="O35" s="6"/>
      <c r="P35" s="6"/>
      <c r="Q35" s="6"/>
      <c r="R35" s="6">
        <f>ROUND($B$5*0.005,2)</f>
        <v>3.49</v>
      </c>
      <c r="S35" s="6">
        <f>ROUND($B$5*0.005,2)</f>
        <v>3.49</v>
      </c>
      <c r="T35" s="6">
        <f>ROUND($H$5*0.005,2)</f>
        <v>5.17</v>
      </c>
      <c r="U35" s="10">
        <f>SUM(M35)-N35</f>
        <v>1448.4099999999999</v>
      </c>
      <c r="V35" s="6">
        <f>L35+N35+R35+S35+T35</f>
        <v>853.06999999999994</v>
      </c>
      <c r="W35" s="6">
        <f t="shared" si="9"/>
        <v>2301.4799999999996</v>
      </c>
      <c r="X35" s="7">
        <f t="shared" si="10"/>
        <v>0.37066148739072252</v>
      </c>
      <c r="Y35" s="7">
        <f t="shared" si="11"/>
        <v>0.58896997397145834</v>
      </c>
      <c r="Z35" s="13"/>
    </row>
    <row r="36" spans="1:26" x14ac:dyDescent="0.25">
      <c r="A36" s="1" t="s">
        <v>13</v>
      </c>
      <c r="B36" s="3">
        <f>B34+50</f>
        <v>1200</v>
      </c>
      <c r="C36" s="3">
        <f>C34</f>
        <v>207.9</v>
      </c>
      <c r="D36" s="3">
        <f>D34</f>
        <v>53</v>
      </c>
      <c r="E36" s="3">
        <f>E34</f>
        <v>37.5</v>
      </c>
      <c r="F36" s="1">
        <f>F34</f>
        <v>1</v>
      </c>
      <c r="G36" s="3">
        <f>F36*300</f>
        <v>300</v>
      </c>
      <c r="H36" s="3">
        <f>IF(G36&gt;B36,ROUND(B36/0.69,2),ROUND(((((B36-G36)*1.11111)+G36)/0.69),2))</f>
        <v>1884.06</v>
      </c>
      <c r="I36" s="3">
        <f>ROUND(H36*0.17,2)</f>
        <v>320.29000000000002</v>
      </c>
      <c r="J36" s="3">
        <f>ROUND(H36*0.125,2)</f>
        <v>235.51</v>
      </c>
      <c r="K36" s="3">
        <f>ROUND(H36*0.015,2)</f>
        <v>28.26</v>
      </c>
      <c r="L36" s="3"/>
      <c r="M36" s="3">
        <f>H36-I36-J36-K36</f>
        <v>1300</v>
      </c>
      <c r="N36" s="3">
        <f>IF((H36-I36-J36-K36-G36)&lt;0,0,ROUND((H36-I36-J36-K36-G36)*0.1,2))</f>
        <v>100</v>
      </c>
      <c r="O36" s="3">
        <f>ROUND(H36*0.06,2)</f>
        <v>113.04</v>
      </c>
      <c r="P36" s="3">
        <f>ROUND(H36*0.04,2)</f>
        <v>75.36</v>
      </c>
      <c r="Q36" s="3">
        <f>ROUND(H36*0.005,2)</f>
        <v>9.42</v>
      </c>
      <c r="R36" s="3">
        <f>ROUND(B36*0.005,2)</f>
        <v>6</v>
      </c>
      <c r="S36" s="3">
        <f>ROUND(B36*0.005,2)</f>
        <v>6</v>
      </c>
      <c r="T36" s="3">
        <f>ROUND(H36*0.005,2)</f>
        <v>9.42</v>
      </c>
      <c r="U36" s="9">
        <f>SUM(M36)-N36+C36+E36+D36</f>
        <v>1498.4</v>
      </c>
      <c r="V36" s="3">
        <f>SUM(I36:K36,N36,O36:T36)</f>
        <v>903.29999999999984</v>
      </c>
      <c r="W36" s="3">
        <f t="shared" si="9"/>
        <v>2401.6999999999998</v>
      </c>
      <c r="X36" s="4">
        <f t="shared" si="10"/>
        <v>0.3761085897489278</v>
      </c>
      <c r="Y36" s="4">
        <f t="shared" si="11"/>
        <v>0.60284303256807248</v>
      </c>
      <c r="Z36" s="17">
        <f>W37-W36</f>
        <v>-15.079999999999927</v>
      </c>
    </row>
    <row r="37" spans="1:26" x14ac:dyDescent="0.25">
      <c r="A37" s="1" t="s">
        <v>14</v>
      </c>
      <c r="B37" s="18">
        <f>B36+C36+E36+D36</f>
        <v>1498.4</v>
      </c>
      <c r="C37" s="18"/>
      <c r="D37" s="18"/>
      <c r="E37" s="18"/>
      <c r="F37" s="1"/>
      <c r="G37" s="3">
        <v>800</v>
      </c>
      <c r="H37" s="3">
        <f>IF((B37-G37)&lt;0,ROUND(B37/0.675,2),ROUND((((((B37)-G37)*1.14944)+G37)/0.675),2))</f>
        <v>2374.4699999999998</v>
      </c>
      <c r="I37" s="3"/>
      <c r="J37" s="3"/>
      <c r="K37" s="3"/>
      <c r="L37" s="3">
        <f>ROUND(H37*0.325,2)</f>
        <v>771.7</v>
      </c>
      <c r="M37" s="3">
        <f>H37-L37</f>
        <v>1602.7699999999998</v>
      </c>
      <c r="N37" s="3">
        <f>IF((M37-G37)&lt;0,0,ROUND((M37-G37)*0.13,2))</f>
        <v>104.36</v>
      </c>
      <c r="O37" s="3"/>
      <c r="P37" s="3"/>
      <c r="Q37" s="3"/>
      <c r="R37" s="3">
        <f>ROUND($B$5*0.005,2)</f>
        <v>3.49</v>
      </c>
      <c r="S37" s="3">
        <f>ROUND($B$5*0.005,2)</f>
        <v>3.49</v>
      </c>
      <c r="T37" s="3">
        <f>ROUND($H$5*0.005,2)</f>
        <v>5.17</v>
      </c>
      <c r="U37" s="9">
        <f>SUM(M37)-N37</f>
        <v>1498.4099999999999</v>
      </c>
      <c r="V37" s="3">
        <f>L37+N37+R37+S37+T37</f>
        <v>888.21</v>
      </c>
      <c r="W37" s="3">
        <f t="shared" si="9"/>
        <v>2386.62</v>
      </c>
      <c r="X37" s="4">
        <f t="shared" si="10"/>
        <v>0.37216230484953622</v>
      </c>
      <c r="Y37" s="4">
        <f t="shared" si="11"/>
        <v>0.59276833443450061</v>
      </c>
      <c r="Z37" s="17"/>
    </row>
    <row r="38" spans="1:26" x14ac:dyDescent="0.25">
      <c r="A38" s="5" t="s">
        <v>13</v>
      </c>
      <c r="B38" s="6">
        <f>B36+50</f>
        <v>1250</v>
      </c>
      <c r="C38" s="6">
        <f>C36</f>
        <v>207.9</v>
      </c>
      <c r="D38" s="6">
        <f>D36</f>
        <v>53</v>
      </c>
      <c r="E38" s="6">
        <f>E36</f>
        <v>37.5</v>
      </c>
      <c r="F38" s="5">
        <f>F36</f>
        <v>1</v>
      </c>
      <c r="G38" s="6">
        <f>F38*300</f>
        <v>300</v>
      </c>
      <c r="H38" s="6">
        <f>IF(G38&gt;B38,ROUND(B38/0.69,2),ROUND(((((B38-G38)*1.11111)+G38)/0.69),2))</f>
        <v>1964.57</v>
      </c>
      <c r="I38" s="6">
        <f>ROUND(H38*0.17,2)</f>
        <v>333.98</v>
      </c>
      <c r="J38" s="6">
        <f>ROUND(H38*0.125,2)</f>
        <v>245.57</v>
      </c>
      <c r="K38" s="6">
        <f>ROUND(H38*0.015,2)</f>
        <v>29.47</v>
      </c>
      <c r="L38" s="6"/>
      <c r="M38" s="6">
        <f>H38-I38-J38-K38</f>
        <v>1355.55</v>
      </c>
      <c r="N38" s="6">
        <f>IF((H38-I38-J38-K38-G38)&lt;0,0,ROUND((H38-I38-J38-K38-G38)*0.1,2))</f>
        <v>105.56</v>
      </c>
      <c r="O38" s="6">
        <f>ROUND(H38*0.06,2)</f>
        <v>117.87</v>
      </c>
      <c r="P38" s="6">
        <f>ROUND(H38*0.04,2)</f>
        <v>78.58</v>
      </c>
      <c r="Q38" s="6">
        <f>ROUND(H38*0.005,2)</f>
        <v>9.82</v>
      </c>
      <c r="R38" s="6">
        <f>ROUND(B38*0.005,2)</f>
        <v>6.25</v>
      </c>
      <c r="S38" s="6">
        <f>ROUND(B38*0.005,2)</f>
        <v>6.25</v>
      </c>
      <c r="T38" s="6">
        <f>ROUND(H38*0.005,2)</f>
        <v>9.82</v>
      </c>
      <c r="U38" s="10">
        <f>SUM(M38)-N38+C38+E38+D38</f>
        <v>1548.39</v>
      </c>
      <c r="V38" s="6">
        <f>SUM(I38:K38,N38,O38:T38)</f>
        <v>943.17000000000007</v>
      </c>
      <c r="W38" s="6">
        <f t="shared" si="9"/>
        <v>2491.5600000000004</v>
      </c>
      <c r="X38" s="7">
        <f t="shared" si="10"/>
        <v>0.37854597119876698</v>
      </c>
      <c r="Y38" s="7">
        <f t="shared" si="11"/>
        <v>0.60912948288221958</v>
      </c>
      <c r="Z38" s="13">
        <f>W39-W38</f>
        <v>-19.790000000000418</v>
      </c>
    </row>
    <row r="39" spans="1:26" x14ac:dyDescent="0.25">
      <c r="A39" s="5" t="s">
        <v>14</v>
      </c>
      <c r="B39" s="14">
        <f>B38+C38+E38+D38</f>
        <v>1548.4</v>
      </c>
      <c r="C39" s="15"/>
      <c r="D39" s="15"/>
      <c r="E39" s="16"/>
      <c r="F39" s="5"/>
      <c r="G39" s="6">
        <v>800</v>
      </c>
      <c r="H39" s="6">
        <f>IF((B39-G39)&lt;0,ROUND(B39/0.675,2),ROUND((((((B39)-G39)*1.14944)+G39)/0.675),2))</f>
        <v>2459.62</v>
      </c>
      <c r="I39" s="6"/>
      <c r="J39" s="6"/>
      <c r="K39" s="6"/>
      <c r="L39" s="6">
        <f>ROUND(H39*0.325,2)</f>
        <v>799.38</v>
      </c>
      <c r="M39" s="6">
        <f>H39-L39</f>
        <v>1660.2399999999998</v>
      </c>
      <c r="N39" s="6">
        <f>IF((M39-G39)&lt;0,0,ROUND((M39-G39)*0.13,2))</f>
        <v>111.83</v>
      </c>
      <c r="O39" s="6"/>
      <c r="P39" s="6"/>
      <c r="Q39" s="6"/>
      <c r="R39" s="6">
        <f>ROUND($B$5*0.005,2)</f>
        <v>3.49</v>
      </c>
      <c r="S39" s="6">
        <f>ROUND($B$5*0.005,2)</f>
        <v>3.49</v>
      </c>
      <c r="T39" s="6">
        <f>ROUND($H$5*0.005,2)</f>
        <v>5.17</v>
      </c>
      <c r="U39" s="10">
        <f>SUM(M39)-N39</f>
        <v>1548.4099999999999</v>
      </c>
      <c r="V39" s="6">
        <f>L39+N39+R39+S39+T39</f>
        <v>923.36</v>
      </c>
      <c r="W39" s="6">
        <f t="shared" si="9"/>
        <v>2471.77</v>
      </c>
      <c r="X39" s="7">
        <f t="shared" si="10"/>
        <v>0.37356226509748075</v>
      </c>
      <c r="Y39" s="7">
        <f t="shared" si="11"/>
        <v>0.59632784598394484</v>
      </c>
      <c r="Z39" s="13"/>
    </row>
    <row r="40" spans="1:26" x14ac:dyDescent="0.25">
      <c r="A40" s="1" t="s">
        <v>13</v>
      </c>
      <c r="B40" s="3">
        <f>B38+50</f>
        <v>1300</v>
      </c>
      <c r="C40" s="3">
        <f>C38</f>
        <v>207.9</v>
      </c>
      <c r="D40" s="3">
        <f>D38</f>
        <v>53</v>
      </c>
      <c r="E40" s="3">
        <f>E38</f>
        <v>37.5</v>
      </c>
      <c r="F40" s="1">
        <f>F38</f>
        <v>1</v>
      </c>
      <c r="G40" s="3">
        <f>F40*300</f>
        <v>300</v>
      </c>
      <c r="H40" s="3">
        <f>IF(G40&gt;B40,ROUND(B40/0.69,2),ROUND(((((B40-G40)*1.11111)+G40)/0.69),2))</f>
        <v>2045.09</v>
      </c>
      <c r="I40" s="3">
        <f>ROUND(H40*0.17,2)</f>
        <v>347.67</v>
      </c>
      <c r="J40" s="3">
        <f>ROUND(H40*0.125,2)</f>
        <v>255.64</v>
      </c>
      <c r="K40" s="3">
        <f>ROUND(H40*0.015,2)</f>
        <v>30.68</v>
      </c>
      <c r="L40" s="3"/>
      <c r="M40" s="3">
        <f>H40-I40-J40-K40</f>
        <v>1411.0999999999997</v>
      </c>
      <c r="N40" s="3">
        <f>IF((H40-I40-J40-K40-G40)&lt;0,0,ROUND((H40-I40-J40-K40-G40)*0.1,2))</f>
        <v>111.11</v>
      </c>
      <c r="O40" s="3">
        <f>ROUND(H40*0.06,2)</f>
        <v>122.71</v>
      </c>
      <c r="P40" s="3">
        <f>ROUND(H40*0.04,2)</f>
        <v>81.8</v>
      </c>
      <c r="Q40" s="3">
        <f>ROUND(H40*0.005,2)</f>
        <v>10.23</v>
      </c>
      <c r="R40" s="3">
        <f>ROUND(B40*0.005,2)</f>
        <v>6.5</v>
      </c>
      <c r="S40" s="3">
        <f>ROUND(B40*0.005,2)</f>
        <v>6.5</v>
      </c>
      <c r="T40" s="3">
        <f>ROUND(H40*0.005,2)</f>
        <v>10.23</v>
      </c>
      <c r="U40" s="9">
        <f>SUM(M40)-N40+C40+E40+D40</f>
        <v>1598.3899999999999</v>
      </c>
      <c r="V40" s="3">
        <f>SUM(I40:K40,N40,O40:T40)</f>
        <v>983.06999999999994</v>
      </c>
      <c r="W40" s="3">
        <f t="shared" si="9"/>
        <v>2581.46</v>
      </c>
      <c r="X40" s="4">
        <f t="shared" si="10"/>
        <v>0.38081938128036069</v>
      </c>
      <c r="Y40" s="4">
        <f t="shared" si="11"/>
        <v>0.61503763161681446</v>
      </c>
      <c r="Z40" s="17">
        <f>W41-W40</f>
        <v>-24.549999999999727</v>
      </c>
    </row>
    <row r="41" spans="1:26" x14ac:dyDescent="0.25">
      <c r="A41" s="1" t="s">
        <v>14</v>
      </c>
      <c r="B41" s="18">
        <f>B40+C40+E40+D40</f>
        <v>1598.4</v>
      </c>
      <c r="C41" s="18"/>
      <c r="D41" s="18"/>
      <c r="E41" s="18"/>
      <c r="F41" s="1"/>
      <c r="G41" s="3">
        <v>800</v>
      </c>
      <c r="H41" s="3">
        <f>IF((B41-G41)&lt;0,ROUND(B41/0.675,2),ROUND((((((B41)-G41)*1.14944)+G41)/0.675),2))</f>
        <v>2544.7600000000002</v>
      </c>
      <c r="I41" s="3"/>
      <c r="J41" s="3"/>
      <c r="K41" s="3"/>
      <c r="L41" s="3">
        <f>ROUND(H41*0.325,2)</f>
        <v>827.05</v>
      </c>
      <c r="M41" s="3">
        <f>H41-L41</f>
        <v>1717.7100000000003</v>
      </c>
      <c r="N41" s="3">
        <f>IF((M41-G41)&lt;0,0,ROUND((M41-G41)*0.13,2))</f>
        <v>119.3</v>
      </c>
      <c r="O41" s="3"/>
      <c r="P41" s="3"/>
      <c r="Q41" s="3"/>
      <c r="R41" s="3">
        <f>ROUND($B$5*0.005,2)</f>
        <v>3.49</v>
      </c>
      <c r="S41" s="3">
        <f>ROUND($B$5*0.005,2)</f>
        <v>3.49</v>
      </c>
      <c r="T41" s="3">
        <f>ROUND($H$5*0.005,2)</f>
        <v>5.17</v>
      </c>
      <c r="U41" s="9">
        <f>SUM(M41)-N41</f>
        <v>1598.4100000000003</v>
      </c>
      <c r="V41" s="3">
        <f>L41+N41+R41+S41+T41</f>
        <v>958.49999999999989</v>
      </c>
      <c r="W41" s="3">
        <f t="shared" si="9"/>
        <v>2556.9100000000003</v>
      </c>
      <c r="X41" s="4">
        <f t="shared" si="10"/>
        <v>0.37486653812609744</v>
      </c>
      <c r="Y41" s="4">
        <f t="shared" si="11"/>
        <v>0.59965841054547941</v>
      </c>
      <c r="Z41" s="17"/>
    </row>
    <row r="42" spans="1:26" x14ac:dyDescent="0.25">
      <c r="A42" s="5" t="s">
        <v>13</v>
      </c>
      <c r="B42" s="6">
        <f>B40+50</f>
        <v>1350</v>
      </c>
      <c r="C42" s="6">
        <f>C40</f>
        <v>207.9</v>
      </c>
      <c r="D42" s="6">
        <f>D40</f>
        <v>53</v>
      </c>
      <c r="E42" s="6">
        <f>E40</f>
        <v>37.5</v>
      </c>
      <c r="F42" s="5">
        <f>F40</f>
        <v>1</v>
      </c>
      <c r="G42" s="6">
        <f>F42*300</f>
        <v>300</v>
      </c>
      <c r="H42" s="6">
        <f>IF(G42&gt;B42,ROUND(B42/0.69,2),ROUND(((((B42-G42)*1.11111)+G42)/0.69),2))</f>
        <v>2125.6</v>
      </c>
      <c r="I42" s="6">
        <f>ROUND(H42*0.17,2)</f>
        <v>361.35</v>
      </c>
      <c r="J42" s="6">
        <f>ROUND(H42*0.125,2)</f>
        <v>265.7</v>
      </c>
      <c r="K42" s="6">
        <f>ROUND(H42*0.015,2)</f>
        <v>31.88</v>
      </c>
      <c r="L42" s="6"/>
      <c r="M42" s="6">
        <f>H42-I42-J42-K42</f>
        <v>1466.6699999999998</v>
      </c>
      <c r="N42" s="6">
        <f>IF((H42-I42-J42-K42-G42)&lt;0,0,ROUND((H42-I42-J42-K42-G42)*0.1,2))</f>
        <v>116.67</v>
      </c>
      <c r="O42" s="6">
        <f>ROUND(H42*0.06,2)</f>
        <v>127.54</v>
      </c>
      <c r="P42" s="6">
        <f>ROUND(H42*0.04,2)</f>
        <v>85.02</v>
      </c>
      <c r="Q42" s="6">
        <f>ROUND(H42*0.005,2)</f>
        <v>10.63</v>
      </c>
      <c r="R42" s="6">
        <f>ROUND(B42*0.005,2)</f>
        <v>6.75</v>
      </c>
      <c r="S42" s="6">
        <f>ROUND(B42*0.005,2)</f>
        <v>6.75</v>
      </c>
      <c r="T42" s="6">
        <f>ROUND(H42*0.005,2)</f>
        <v>10.63</v>
      </c>
      <c r="U42" s="10">
        <f>SUM(M42)-N42+C42+E42+D42</f>
        <v>1648.3999999999999</v>
      </c>
      <c r="V42" s="6">
        <f>SUM(I42:K42,N42,O42:T42)</f>
        <v>1022.9199999999998</v>
      </c>
      <c r="W42" s="6">
        <f t="shared" si="9"/>
        <v>2671.3199999999997</v>
      </c>
      <c r="X42" s="7">
        <f t="shared" si="10"/>
        <v>0.38292679274665709</v>
      </c>
      <c r="Y42" s="7">
        <f t="shared" si="11"/>
        <v>0.62055326377092934</v>
      </c>
      <c r="Z42" s="13">
        <f>W43-W42</f>
        <v>-29.269999999999527</v>
      </c>
    </row>
    <row r="43" spans="1:26" x14ac:dyDescent="0.25">
      <c r="A43" s="5" t="s">
        <v>14</v>
      </c>
      <c r="B43" s="14">
        <f>B42+C42+E42+D42</f>
        <v>1648.4</v>
      </c>
      <c r="C43" s="15"/>
      <c r="D43" s="15"/>
      <c r="E43" s="16"/>
      <c r="F43" s="5"/>
      <c r="G43" s="6">
        <v>800</v>
      </c>
      <c r="H43" s="6">
        <f>IF((B43-G43)&lt;0,ROUND(B43/0.675,2),ROUND((((((B43)-G43)*1.14944)+G43)/0.675),2))</f>
        <v>2629.9</v>
      </c>
      <c r="I43" s="6"/>
      <c r="J43" s="6"/>
      <c r="K43" s="6"/>
      <c r="L43" s="6">
        <f>ROUND(H43*0.325,2)</f>
        <v>854.72</v>
      </c>
      <c r="M43" s="6">
        <f>H43-L43</f>
        <v>1775.18</v>
      </c>
      <c r="N43" s="6">
        <f>IF((M43-G43)&lt;0,0,ROUND((M43-G43)*0.13,2))</f>
        <v>126.77</v>
      </c>
      <c r="O43" s="6"/>
      <c r="P43" s="6"/>
      <c r="Q43" s="6"/>
      <c r="R43" s="6">
        <f>ROUND($B$5*0.005,2)</f>
        <v>3.49</v>
      </c>
      <c r="S43" s="6">
        <f>ROUND($B$5*0.005,2)</f>
        <v>3.49</v>
      </c>
      <c r="T43" s="6">
        <f>ROUND($H$5*0.005,2)</f>
        <v>5.17</v>
      </c>
      <c r="U43" s="10">
        <f>SUM(M43)-N43</f>
        <v>1648.41</v>
      </c>
      <c r="V43" s="6">
        <f>L43+N43+R43+S43+T43</f>
        <v>993.64</v>
      </c>
      <c r="W43" s="6">
        <f t="shared" si="9"/>
        <v>2642.05</v>
      </c>
      <c r="X43" s="7">
        <f t="shared" si="10"/>
        <v>0.37608675081849319</v>
      </c>
      <c r="Y43" s="7">
        <f t="shared" si="11"/>
        <v>0.60278692800941513</v>
      </c>
      <c r="Z43" s="13"/>
    </row>
    <row r="44" spans="1:26" x14ac:dyDescent="0.25">
      <c r="A44" s="1" t="s">
        <v>13</v>
      </c>
      <c r="B44" s="3">
        <f>B42+50</f>
        <v>1400</v>
      </c>
      <c r="C44" s="3">
        <f>C42</f>
        <v>207.9</v>
      </c>
      <c r="D44" s="3">
        <f>D42</f>
        <v>53</v>
      </c>
      <c r="E44" s="3">
        <f>E42</f>
        <v>37.5</v>
      </c>
      <c r="F44" s="1">
        <f>F42</f>
        <v>1</v>
      </c>
      <c r="G44" s="3">
        <f>F44*300</f>
        <v>300</v>
      </c>
      <c r="H44" s="3">
        <f>IF(G44&gt;B44,ROUND(B44/0.69,2),ROUND(((((B44-G44)*1.11111)+G44)/0.69),2))</f>
        <v>2206.12</v>
      </c>
      <c r="I44" s="3">
        <f>ROUND(H44*0.17,2)</f>
        <v>375.04</v>
      </c>
      <c r="J44" s="3">
        <f>ROUND(H44*0.125,2)</f>
        <v>275.77</v>
      </c>
      <c r="K44" s="3">
        <f>ROUND(H44*0.015,2)</f>
        <v>33.090000000000003</v>
      </c>
      <c r="L44" s="3"/>
      <c r="M44" s="3">
        <f>H44-I44-J44-K44</f>
        <v>1522.22</v>
      </c>
      <c r="N44" s="3">
        <f>IF((H44-I44-J44-K44-G44)&lt;0,0,ROUND((H44-I44-J44-K44-G44)*0.1,2))</f>
        <v>122.22</v>
      </c>
      <c r="O44" s="3">
        <f>ROUND(H44*0.06,2)</f>
        <v>132.37</v>
      </c>
      <c r="P44" s="3">
        <f>ROUND(H44*0.04,2)</f>
        <v>88.24</v>
      </c>
      <c r="Q44" s="3">
        <f>ROUND(H44*0.005,2)</f>
        <v>11.03</v>
      </c>
      <c r="R44" s="3">
        <f>ROUND(B44*0.005,2)</f>
        <v>7</v>
      </c>
      <c r="S44" s="3">
        <f>ROUND(B44*0.005,2)</f>
        <v>7</v>
      </c>
      <c r="T44" s="3">
        <f>ROUND(H44*0.005,2)</f>
        <v>11.03</v>
      </c>
      <c r="U44" s="9">
        <f>SUM(M44)-N44+C44+E44+D44</f>
        <v>1698.4</v>
      </c>
      <c r="V44" s="3">
        <f>SUM(I44:K44,N44,O44:T44)</f>
        <v>1062.79</v>
      </c>
      <c r="W44" s="3">
        <f t="shared" si="9"/>
        <v>2761.19</v>
      </c>
      <c r="X44" s="4">
        <f t="shared" si="10"/>
        <v>0.38490288607448236</v>
      </c>
      <c r="Y44" s="4">
        <f t="shared" si="11"/>
        <v>0.62575953838907206</v>
      </c>
      <c r="Z44" s="17">
        <f>W45-W44</f>
        <v>-33.989999999999782</v>
      </c>
    </row>
    <row r="45" spans="1:26" x14ac:dyDescent="0.25">
      <c r="A45" s="1" t="s">
        <v>14</v>
      </c>
      <c r="B45" s="18">
        <f>B44+C44+E44+D44</f>
        <v>1698.4</v>
      </c>
      <c r="C45" s="18"/>
      <c r="D45" s="18"/>
      <c r="E45" s="18"/>
      <c r="F45" s="1"/>
      <c r="G45" s="3">
        <v>800</v>
      </c>
      <c r="H45" s="3">
        <f>IF((B45-G45)&lt;0,ROUND(B45/0.675,2),ROUND((((((B45)-G45)*1.14944)+G45)/0.675),2))</f>
        <v>2715.05</v>
      </c>
      <c r="I45" s="3"/>
      <c r="J45" s="3"/>
      <c r="K45" s="3"/>
      <c r="L45" s="3">
        <f>ROUND(H45*0.325,2)</f>
        <v>882.39</v>
      </c>
      <c r="M45" s="3">
        <f>H45-L45</f>
        <v>1832.6600000000003</v>
      </c>
      <c r="N45" s="3">
        <f>IF((M45-G45)&lt;0,0,ROUND((M45-G45)*0.13,2))</f>
        <v>134.25</v>
      </c>
      <c r="O45" s="3"/>
      <c r="P45" s="3"/>
      <c r="Q45" s="3"/>
      <c r="R45" s="3">
        <f>ROUND($B$5*0.005,2)</f>
        <v>3.49</v>
      </c>
      <c r="S45" s="3">
        <f>ROUND($B$5*0.005,2)</f>
        <v>3.49</v>
      </c>
      <c r="T45" s="3">
        <f>ROUND($H$5*0.005,2)</f>
        <v>5.17</v>
      </c>
      <c r="U45" s="9">
        <f>SUM(M45)-N45</f>
        <v>1698.4100000000003</v>
      </c>
      <c r="V45" s="3">
        <f>L45+N45+R45+S45+T45</f>
        <v>1028.79</v>
      </c>
      <c r="W45" s="3">
        <f t="shared" si="9"/>
        <v>2727.2000000000003</v>
      </c>
      <c r="X45" s="4">
        <f t="shared" si="10"/>
        <v>0.37723305954825459</v>
      </c>
      <c r="Y45" s="4">
        <f t="shared" si="11"/>
        <v>0.60573713061039425</v>
      </c>
      <c r="Z45" s="17"/>
    </row>
    <row r="46" spans="1:26" x14ac:dyDescent="0.25">
      <c r="A46" s="5" t="s">
        <v>13</v>
      </c>
      <c r="B46" s="6">
        <f>B44+50</f>
        <v>1450</v>
      </c>
      <c r="C46" s="6">
        <f>C44</f>
        <v>207.9</v>
      </c>
      <c r="D46" s="6">
        <f>D44</f>
        <v>53</v>
      </c>
      <c r="E46" s="6">
        <f>E44</f>
        <v>37.5</v>
      </c>
      <c r="F46" s="5">
        <f>F44</f>
        <v>1</v>
      </c>
      <c r="G46" s="6">
        <f>F46*300</f>
        <v>300</v>
      </c>
      <c r="H46" s="6">
        <f>IF(G46&gt;B46,ROUND(B46/0.69,2),ROUND(((((B46-G46)*1.11111)+G46)/0.69),2))</f>
        <v>2286.63</v>
      </c>
      <c r="I46" s="6">
        <f>ROUND(H46*0.17,2)</f>
        <v>388.73</v>
      </c>
      <c r="J46" s="6">
        <f>ROUND(H46*0.125,2)</f>
        <v>285.83</v>
      </c>
      <c r="K46" s="6">
        <f>ROUND(H46*0.015,2)</f>
        <v>34.299999999999997</v>
      </c>
      <c r="L46" s="6"/>
      <c r="M46" s="6">
        <f>H46-I46-J46-K46</f>
        <v>1577.7700000000002</v>
      </c>
      <c r="N46" s="6">
        <f>IF((H46-I46-J46-K46-G46)&lt;0,0,ROUND((H46-I46-J46-K46-G46)*0.1,2))</f>
        <v>127.78</v>
      </c>
      <c r="O46" s="6">
        <f>ROUND(H46*0.06,2)</f>
        <v>137.19999999999999</v>
      </c>
      <c r="P46" s="6">
        <f>ROUND(H46*0.04,2)</f>
        <v>91.47</v>
      </c>
      <c r="Q46" s="6">
        <f>ROUND(H46*0.005,2)</f>
        <v>11.43</v>
      </c>
      <c r="R46" s="6">
        <f>ROUND(B46*0.005,2)</f>
        <v>7.25</v>
      </c>
      <c r="S46" s="6">
        <f>ROUND(B46*0.005,2)</f>
        <v>7.25</v>
      </c>
      <c r="T46" s="6">
        <f>ROUND(H46*0.005,2)</f>
        <v>11.43</v>
      </c>
      <c r="U46" s="10">
        <f>SUM(M46)-N46+C46+E46+D46</f>
        <v>1748.3900000000003</v>
      </c>
      <c r="V46" s="6">
        <f>SUM(I46:K46,N46,O46:T46)</f>
        <v>1102.67</v>
      </c>
      <c r="W46" s="6">
        <f t="shared" si="9"/>
        <v>2851.0600000000004</v>
      </c>
      <c r="X46" s="7">
        <f t="shared" si="10"/>
        <v>0.38675790758524897</v>
      </c>
      <c r="Y46" s="7">
        <f t="shared" si="11"/>
        <v>0.63067736603389402</v>
      </c>
      <c r="Z46" s="13">
        <f>W47-W46</f>
        <v>-38.720000000000255</v>
      </c>
    </row>
    <row r="47" spans="1:26" x14ac:dyDescent="0.25">
      <c r="A47" s="5" t="s">
        <v>14</v>
      </c>
      <c r="B47" s="14">
        <f>B46+C46+E46+D46</f>
        <v>1748.4</v>
      </c>
      <c r="C47" s="15"/>
      <c r="D47" s="15"/>
      <c r="E47" s="16"/>
      <c r="F47" s="5"/>
      <c r="G47" s="6">
        <v>800</v>
      </c>
      <c r="H47" s="6">
        <f>IF((B47-G47)&lt;0,ROUND(B47/0.675,2),ROUND((((((B47)-G47)*1.14944)+G47)/0.675),2))</f>
        <v>2800.19</v>
      </c>
      <c r="I47" s="6"/>
      <c r="J47" s="6"/>
      <c r="K47" s="6"/>
      <c r="L47" s="6">
        <f>ROUND(H47*0.325,2)</f>
        <v>910.06</v>
      </c>
      <c r="M47" s="6">
        <f>H47-L47</f>
        <v>1890.13</v>
      </c>
      <c r="N47" s="6">
        <f>IF((M47-G47)&lt;0,0,ROUND((M47-G47)*0.13,2))</f>
        <v>141.72</v>
      </c>
      <c r="O47" s="6"/>
      <c r="P47" s="6"/>
      <c r="Q47" s="6"/>
      <c r="R47" s="6">
        <f>ROUND($B$5*0.005,2)</f>
        <v>3.49</v>
      </c>
      <c r="S47" s="6">
        <f>ROUND($B$5*0.005,2)</f>
        <v>3.49</v>
      </c>
      <c r="T47" s="6">
        <f>ROUND($H$5*0.005,2)</f>
        <v>5.17</v>
      </c>
      <c r="U47" s="10">
        <f>SUM(M47)-N47</f>
        <v>1748.41</v>
      </c>
      <c r="V47" s="6">
        <f>L47+N47+R47+S47+T47</f>
        <v>1063.93</v>
      </c>
      <c r="W47" s="6">
        <f t="shared" si="9"/>
        <v>2812.34</v>
      </c>
      <c r="X47" s="7">
        <f t="shared" si="10"/>
        <v>0.37830774372942105</v>
      </c>
      <c r="Y47" s="7">
        <f t="shared" si="11"/>
        <v>0.60851287741433646</v>
      </c>
      <c r="Z47" s="13"/>
    </row>
    <row r="48" spans="1:26" x14ac:dyDescent="0.25">
      <c r="A48" s="1" t="s">
        <v>13</v>
      </c>
      <c r="B48" s="3">
        <f>B46+50</f>
        <v>1500</v>
      </c>
      <c r="C48" s="3">
        <f>C46</f>
        <v>207.9</v>
      </c>
      <c r="D48" s="3">
        <f>D46</f>
        <v>53</v>
      </c>
      <c r="E48" s="3">
        <f>E46</f>
        <v>37.5</v>
      </c>
      <c r="F48" s="1">
        <f>F46</f>
        <v>1</v>
      </c>
      <c r="G48" s="3">
        <f>F48*300</f>
        <v>300</v>
      </c>
      <c r="H48" s="3">
        <f>IF(G48&gt;B48,ROUND(B48/0.69,2),ROUND(((((B48-G48)*1.11111)+G48)/0.69),2))</f>
        <v>2367.15</v>
      </c>
      <c r="I48" s="3">
        <f>ROUND(H48*0.17,2)</f>
        <v>402.42</v>
      </c>
      <c r="J48" s="3">
        <f>ROUND(H48*0.125,2)</f>
        <v>295.89</v>
      </c>
      <c r="K48" s="3">
        <f>ROUND(H48*0.015,2)</f>
        <v>35.51</v>
      </c>
      <c r="L48" s="3"/>
      <c r="M48" s="3">
        <f>H48-I48-J48-K48</f>
        <v>1633.3300000000002</v>
      </c>
      <c r="N48" s="3">
        <f>IF((H48-I48-J48-K48-G48)&lt;0,0,ROUND((H48-I48-J48-K48-G48)*0.1,2))</f>
        <v>133.33000000000001</v>
      </c>
      <c r="O48" s="3">
        <f>ROUND(H48*0.06,2)</f>
        <v>142.03</v>
      </c>
      <c r="P48" s="3">
        <f>ROUND(H48*0.04,2)</f>
        <v>94.69</v>
      </c>
      <c r="Q48" s="3">
        <f>ROUND(H48*0.005,2)</f>
        <v>11.84</v>
      </c>
      <c r="R48" s="3">
        <f>ROUND(B48*0.005,2)</f>
        <v>7.5</v>
      </c>
      <c r="S48" s="3">
        <f>ROUND(B48*0.005,2)</f>
        <v>7.5</v>
      </c>
      <c r="T48" s="3">
        <f>ROUND(H48*0.005,2)</f>
        <v>11.84</v>
      </c>
      <c r="U48" s="9">
        <f>SUM(M48)-N48+C48+E48+D48</f>
        <v>1798.4000000000003</v>
      </c>
      <c r="V48" s="3">
        <f>SUM(I48:K48,N48,O48:T48)</f>
        <v>1142.5499999999997</v>
      </c>
      <c r="W48" s="3">
        <f t="shared" si="9"/>
        <v>2940.95</v>
      </c>
      <c r="X48" s="4">
        <f t="shared" si="10"/>
        <v>0.38849691426239813</v>
      </c>
      <c r="Y48" s="4">
        <f t="shared" si="11"/>
        <v>0.63531472419928803</v>
      </c>
      <c r="Z48" s="17">
        <f>W49-W48</f>
        <v>-43.4699999999998</v>
      </c>
    </row>
    <row r="49" spans="1:26" x14ac:dyDescent="0.25">
      <c r="A49" s="1" t="s">
        <v>14</v>
      </c>
      <c r="B49" s="18">
        <f>B48+C48+E48+D48</f>
        <v>1798.4</v>
      </c>
      <c r="C49" s="18"/>
      <c r="D49" s="18"/>
      <c r="E49" s="18"/>
      <c r="F49" s="1"/>
      <c r="G49" s="3">
        <v>800</v>
      </c>
      <c r="H49" s="3">
        <f>IF((B49-G49)&lt;0,ROUND(B49/0.675,2),ROUND((((((B49)-G49)*1.14944)+G49)/0.675),2))</f>
        <v>2885.33</v>
      </c>
      <c r="I49" s="3"/>
      <c r="J49" s="3"/>
      <c r="K49" s="3"/>
      <c r="L49" s="3">
        <f>ROUND(H49*0.325,2)</f>
        <v>937.73</v>
      </c>
      <c r="M49" s="3">
        <f>H49-L49</f>
        <v>1947.6</v>
      </c>
      <c r="N49" s="3">
        <f>IF((M49-G49)&lt;0,0,ROUND((M49-G49)*0.13,2))</f>
        <v>149.19</v>
      </c>
      <c r="O49" s="3"/>
      <c r="P49" s="3"/>
      <c r="Q49" s="3"/>
      <c r="R49" s="3">
        <f>ROUND($B$5*0.005,2)</f>
        <v>3.49</v>
      </c>
      <c r="S49" s="3">
        <f>ROUND($B$5*0.005,2)</f>
        <v>3.49</v>
      </c>
      <c r="T49" s="3">
        <f>ROUND($H$5*0.005,2)</f>
        <v>5.17</v>
      </c>
      <c r="U49" s="9">
        <f>SUM(M49)-N49</f>
        <v>1798.4099999999999</v>
      </c>
      <c r="V49" s="3">
        <f>L49+N49+R49+S49+T49</f>
        <v>1099.0700000000002</v>
      </c>
      <c r="W49" s="3">
        <f t="shared" si="9"/>
        <v>2897.48</v>
      </c>
      <c r="X49" s="4">
        <f t="shared" si="10"/>
        <v>0.37931927053853698</v>
      </c>
      <c r="Y49" s="4">
        <f t="shared" si="11"/>
        <v>0.61113427972486822</v>
      </c>
      <c r="Z49" s="17"/>
    </row>
    <row r="50" spans="1:26" x14ac:dyDescent="0.25">
      <c r="A50" s="5" t="s">
        <v>13</v>
      </c>
      <c r="B50" s="6">
        <f>B48+50</f>
        <v>1550</v>
      </c>
      <c r="C50" s="6">
        <f>C48</f>
        <v>207.9</v>
      </c>
      <c r="D50" s="6">
        <f>D48</f>
        <v>53</v>
      </c>
      <c r="E50" s="6">
        <f>E48</f>
        <v>37.5</v>
      </c>
      <c r="F50" s="5">
        <f>F48</f>
        <v>1</v>
      </c>
      <c r="G50" s="6">
        <f>F50*300</f>
        <v>300</v>
      </c>
      <c r="H50" s="6">
        <f>IF(G50&gt;B50,ROUND(B50/0.69,2),ROUND(((((B50-G50)*1.11111)+G50)/0.69),2))</f>
        <v>2447.66</v>
      </c>
      <c r="I50" s="6">
        <f>ROUND(H50*0.17,2)</f>
        <v>416.1</v>
      </c>
      <c r="J50" s="6">
        <f>ROUND(H50*0.125,2)</f>
        <v>305.95999999999998</v>
      </c>
      <c r="K50" s="6">
        <f>ROUND(H50*0.015,2)</f>
        <v>36.71</v>
      </c>
      <c r="L50" s="6"/>
      <c r="M50" s="6">
        <f>H50-I50-J50-K50</f>
        <v>1688.8899999999999</v>
      </c>
      <c r="N50" s="6">
        <f>IF((H50-I50-J50-K50-G50)&lt;0,0,ROUND((H50-I50-J50-K50-G50)*0.1,2))</f>
        <v>138.88999999999999</v>
      </c>
      <c r="O50" s="6">
        <f>ROUND(H50*0.06,2)</f>
        <v>146.86000000000001</v>
      </c>
      <c r="P50" s="6">
        <f>ROUND(H50*0.04,2)</f>
        <v>97.91</v>
      </c>
      <c r="Q50" s="6">
        <f>ROUND(H50*0.005,2)</f>
        <v>12.24</v>
      </c>
      <c r="R50" s="6">
        <f>ROUND(B50*0.005,2)</f>
        <v>7.75</v>
      </c>
      <c r="S50" s="6">
        <f>ROUND(B50*0.005,2)</f>
        <v>7.75</v>
      </c>
      <c r="T50" s="6">
        <f>ROUND(H50*0.005,2)</f>
        <v>12.24</v>
      </c>
      <c r="U50" s="10">
        <f>SUM(M50)-N50+C50+E50+D50</f>
        <v>1848.4</v>
      </c>
      <c r="V50" s="6">
        <f>SUM(I50:K50,N50,O50:T50)</f>
        <v>1182.4100000000001</v>
      </c>
      <c r="W50" s="6">
        <f t="shared" si="9"/>
        <v>3030.8100000000004</v>
      </c>
      <c r="X50" s="7">
        <f t="shared" si="10"/>
        <v>0.39013003124577256</v>
      </c>
      <c r="Y50" s="7">
        <f t="shared" si="11"/>
        <v>0.63969378922311193</v>
      </c>
      <c r="Z50" s="13">
        <f>W51-W50</f>
        <v>-48.180000000000291</v>
      </c>
    </row>
    <row r="51" spans="1:26" x14ac:dyDescent="0.25">
      <c r="A51" s="5" t="s">
        <v>14</v>
      </c>
      <c r="B51" s="14">
        <f>B50+C50+E50+D50</f>
        <v>1848.4</v>
      </c>
      <c r="C51" s="15"/>
      <c r="D51" s="15"/>
      <c r="E51" s="16"/>
      <c r="F51" s="5"/>
      <c r="G51" s="6">
        <v>800</v>
      </c>
      <c r="H51" s="6">
        <f>IF((B51-G51)&lt;0,ROUND(B51/0.675,2),ROUND((((((B51)-G51)*1.14944)+G51)/0.675),2))</f>
        <v>2970.48</v>
      </c>
      <c r="I51" s="6"/>
      <c r="J51" s="6"/>
      <c r="K51" s="6"/>
      <c r="L51" s="6">
        <f>ROUND(H51*0.325,2)</f>
        <v>965.41</v>
      </c>
      <c r="M51" s="6">
        <f>H51-L51</f>
        <v>2005.0700000000002</v>
      </c>
      <c r="N51" s="6">
        <f>IF((M51-G51)&lt;0,0,ROUND((M51-G51)*0.13,2))</f>
        <v>156.66</v>
      </c>
      <c r="O51" s="6"/>
      <c r="P51" s="6"/>
      <c r="Q51" s="6"/>
      <c r="R51" s="6">
        <f>ROUND($B$5*0.005,2)</f>
        <v>3.49</v>
      </c>
      <c r="S51" s="6">
        <f>ROUND($B$5*0.005,2)</f>
        <v>3.49</v>
      </c>
      <c r="T51" s="6">
        <f>ROUND($H$5*0.005,2)</f>
        <v>5.17</v>
      </c>
      <c r="U51" s="10">
        <f>SUM(M51)-N51</f>
        <v>1848.41</v>
      </c>
      <c r="V51" s="6">
        <f>L51+N51+R51+S51+T51</f>
        <v>1134.22</v>
      </c>
      <c r="W51" s="6">
        <f t="shared" si="9"/>
        <v>2982.63</v>
      </c>
      <c r="X51" s="7">
        <f t="shared" si="10"/>
        <v>0.3802751263146954</v>
      </c>
      <c r="Y51" s="7">
        <f t="shared" si="11"/>
        <v>0.61361927278038964</v>
      </c>
      <c r="Z51" s="13"/>
    </row>
    <row r="52" spans="1:26" x14ac:dyDescent="0.25">
      <c r="A52" s="1" t="s">
        <v>13</v>
      </c>
      <c r="B52" s="3">
        <f>B50+50</f>
        <v>1600</v>
      </c>
      <c r="C52" s="3">
        <f>C50</f>
        <v>207.9</v>
      </c>
      <c r="D52" s="3">
        <f>D50</f>
        <v>53</v>
      </c>
      <c r="E52" s="3">
        <f>E50</f>
        <v>37.5</v>
      </c>
      <c r="F52" s="1">
        <f>F50</f>
        <v>1</v>
      </c>
      <c r="G52" s="3">
        <f>F52*300</f>
        <v>300</v>
      </c>
      <c r="H52" s="3">
        <f>IF(G52&gt;B52,ROUND(B52/0.69,2),ROUND(((((B52-G52)*1.11111)+G52)/0.69),2))</f>
        <v>2528.1799999999998</v>
      </c>
      <c r="I52" s="3">
        <f>ROUND(H52*0.17,2)</f>
        <v>429.79</v>
      </c>
      <c r="J52" s="3">
        <f>ROUND(H52*0.125,2)</f>
        <v>316.02</v>
      </c>
      <c r="K52" s="3">
        <f>ROUND(H52*0.015,2)</f>
        <v>37.92</v>
      </c>
      <c r="L52" s="3"/>
      <c r="M52" s="3">
        <f>H52-I52-J52-K52</f>
        <v>1744.4499999999998</v>
      </c>
      <c r="N52" s="3">
        <f>IF((H52-I52-J52-K52-G52)&lt;0,0,ROUND((H52-I52-J52-K52-G52)*0.1,2))</f>
        <v>144.44999999999999</v>
      </c>
      <c r="O52" s="3">
        <f>ROUND(H52*0.06,2)</f>
        <v>151.69</v>
      </c>
      <c r="P52" s="3">
        <f>ROUND(H52*0.04,2)</f>
        <v>101.13</v>
      </c>
      <c r="Q52" s="3">
        <f>ROUND(H52*0.005,2)</f>
        <v>12.64</v>
      </c>
      <c r="R52" s="3">
        <f>ROUND(B52*0.005,2)</f>
        <v>8</v>
      </c>
      <c r="S52" s="3">
        <f>ROUND(B52*0.005,2)</f>
        <v>8</v>
      </c>
      <c r="T52" s="3">
        <f>ROUND(H52*0.005,2)</f>
        <v>12.64</v>
      </c>
      <c r="U52" s="9">
        <f>SUM(M52)-N52+C52+E52+D52</f>
        <v>1898.3999999999999</v>
      </c>
      <c r="V52" s="3">
        <f>SUM(I52:K52,N52,O52:T52)</f>
        <v>1222.2800000000002</v>
      </c>
      <c r="W52" s="3">
        <f t="shared" si="9"/>
        <v>3120.6800000000003</v>
      </c>
      <c r="X52" s="4">
        <f t="shared" si="10"/>
        <v>0.39167104605406516</v>
      </c>
      <c r="Y52" s="4">
        <f t="shared" si="11"/>
        <v>0.64384745048461878</v>
      </c>
      <c r="Z52" s="17">
        <f>W53-W52</f>
        <v>-52.910000000000309</v>
      </c>
    </row>
    <row r="53" spans="1:26" x14ac:dyDescent="0.25">
      <c r="A53" s="1" t="s">
        <v>14</v>
      </c>
      <c r="B53" s="18">
        <f>B52+C52+E52+D52</f>
        <v>1898.4</v>
      </c>
      <c r="C53" s="18"/>
      <c r="D53" s="18"/>
      <c r="E53" s="18"/>
      <c r="F53" s="1"/>
      <c r="G53" s="3">
        <v>800</v>
      </c>
      <c r="H53" s="3">
        <f>IF((B53-G53)&lt;0,ROUND(B53/0.675,2),ROUND((((((B53)-G53)*1.14944)+G53)/0.675),2))</f>
        <v>3055.62</v>
      </c>
      <c r="I53" s="3"/>
      <c r="J53" s="3"/>
      <c r="K53" s="3"/>
      <c r="L53" s="3">
        <f>ROUND(H53*0.325,2)</f>
        <v>993.08</v>
      </c>
      <c r="M53" s="3">
        <f>H53-L53</f>
        <v>2062.54</v>
      </c>
      <c r="N53" s="3">
        <f>IF((M53-G53)&lt;0,0,ROUND((M53-G53)*0.13,2))</f>
        <v>164.13</v>
      </c>
      <c r="O53" s="3"/>
      <c r="P53" s="3"/>
      <c r="Q53" s="3"/>
      <c r="R53" s="3">
        <f>ROUND($B$5*0.005,2)</f>
        <v>3.49</v>
      </c>
      <c r="S53" s="3">
        <f>ROUND($B$5*0.005,2)</f>
        <v>3.49</v>
      </c>
      <c r="T53" s="3">
        <f>ROUND($H$5*0.005,2)</f>
        <v>5.17</v>
      </c>
      <c r="U53" s="9">
        <f>SUM(M53)-N53</f>
        <v>1898.4099999999999</v>
      </c>
      <c r="V53" s="3">
        <f>L53+N53+R53+S53+T53</f>
        <v>1169.3600000000001</v>
      </c>
      <c r="W53" s="3">
        <f t="shared" si="9"/>
        <v>3067.77</v>
      </c>
      <c r="X53" s="4">
        <f t="shared" si="10"/>
        <v>0.38117590301750137</v>
      </c>
      <c r="Y53" s="4">
        <f t="shared" si="11"/>
        <v>0.6159680996202086</v>
      </c>
      <c r="Z53" s="17"/>
    </row>
    <row r="54" spans="1:26" x14ac:dyDescent="0.25">
      <c r="A54" s="5" t="s">
        <v>13</v>
      </c>
      <c r="B54" s="6">
        <f>B52+50</f>
        <v>1650</v>
      </c>
      <c r="C54" s="6">
        <f>C52</f>
        <v>207.9</v>
      </c>
      <c r="D54" s="6">
        <f>D52</f>
        <v>53</v>
      </c>
      <c r="E54" s="6">
        <f>E52</f>
        <v>37.5</v>
      </c>
      <c r="F54" s="5">
        <f>F52</f>
        <v>1</v>
      </c>
      <c r="G54" s="6">
        <f>F54*300</f>
        <v>300</v>
      </c>
      <c r="H54" s="6">
        <f>IF(G54&gt;B54,ROUND(B54/0.69,2),ROUND(((((B54-G54)*1.11111)+G54)/0.69),2))</f>
        <v>2608.69</v>
      </c>
      <c r="I54" s="6">
        <f>ROUND(H54*0.17,2)</f>
        <v>443.48</v>
      </c>
      <c r="J54" s="6">
        <f>ROUND(H54*0.125,2)</f>
        <v>326.08999999999997</v>
      </c>
      <c r="K54" s="6">
        <f>ROUND(H54*0.015,2)</f>
        <v>39.130000000000003</v>
      </c>
      <c r="L54" s="6"/>
      <c r="M54" s="6">
        <f>H54-I54-J54-K54</f>
        <v>1799.99</v>
      </c>
      <c r="N54" s="6">
        <f>IF((H54-I54-J54-K54-G54)&lt;0,0,ROUND((H54-I54-J54-K54-G54)*0.1,2))</f>
        <v>150</v>
      </c>
      <c r="O54" s="6">
        <f>ROUND(H54*0.06,2)</f>
        <v>156.52000000000001</v>
      </c>
      <c r="P54" s="6">
        <f>ROUND(H54*0.04,2)</f>
        <v>104.35</v>
      </c>
      <c r="Q54" s="6">
        <f>ROUND(H54*0.005,2)</f>
        <v>13.04</v>
      </c>
      <c r="R54" s="6">
        <f>ROUND(B54*0.005,2)</f>
        <v>8.25</v>
      </c>
      <c r="S54" s="6">
        <f>ROUND(B54*0.005,2)</f>
        <v>8.25</v>
      </c>
      <c r="T54" s="6">
        <f>ROUND(H54*0.005,2)</f>
        <v>13.04</v>
      </c>
      <c r="U54" s="10">
        <f>SUM(M54)-N54+C54+E54+D54</f>
        <v>1948.39</v>
      </c>
      <c r="V54" s="6">
        <f>SUM(I54:K54,N54,O54:T54)</f>
        <v>1262.1499999999999</v>
      </c>
      <c r="W54" s="6">
        <f t="shared" si="9"/>
        <v>3210.54</v>
      </c>
      <c r="X54" s="7">
        <f t="shared" si="10"/>
        <v>0.39312701290125646</v>
      </c>
      <c r="Y54" s="7">
        <f t="shared" si="11"/>
        <v>0.64779125329117881</v>
      </c>
      <c r="Z54" s="13">
        <f>W55-W54</f>
        <v>-57.619999999999891</v>
      </c>
    </row>
    <row r="55" spans="1:26" x14ac:dyDescent="0.25">
      <c r="A55" s="5" t="s">
        <v>14</v>
      </c>
      <c r="B55" s="14">
        <f>B54+C54+E54+D54</f>
        <v>1948.4</v>
      </c>
      <c r="C55" s="15"/>
      <c r="D55" s="15"/>
      <c r="E55" s="16"/>
      <c r="F55" s="5"/>
      <c r="G55" s="6">
        <v>800</v>
      </c>
      <c r="H55" s="6">
        <f>IF((B55-G55)&lt;0,ROUND(B55/0.675,2),ROUND((((((B55)-G55)*1.14944)+G55)/0.675),2))</f>
        <v>3140.77</v>
      </c>
      <c r="I55" s="6"/>
      <c r="J55" s="6"/>
      <c r="K55" s="6"/>
      <c r="L55" s="6">
        <f>ROUND(H55*0.325,2)</f>
        <v>1020.75</v>
      </c>
      <c r="M55" s="6">
        <f>H55-L55</f>
        <v>2120.02</v>
      </c>
      <c r="N55" s="6">
        <f>IF((M55-G55)&lt;0,0,ROUND((M55-G55)*0.13,2))</f>
        <v>171.6</v>
      </c>
      <c r="O55" s="6"/>
      <c r="P55" s="6"/>
      <c r="Q55" s="6"/>
      <c r="R55" s="6">
        <f>ROUND($B$5*0.005,2)</f>
        <v>3.49</v>
      </c>
      <c r="S55" s="6">
        <f>ROUND($B$5*0.005,2)</f>
        <v>3.49</v>
      </c>
      <c r="T55" s="6">
        <f>ROUND($H$5*0.005,2)</f>
        <v>5.17</v>
      </c>
      <c r="U55" s="10">
        <f>SUM(M55)-N55</f>
        <v>1948.42</v>
      </c>
      <c r="V55" s="6">
        <f>L55+N55+R55+S55+T55</f>
        <v>1204.5</v>
      </c>
      <c r="W55" s="6">
        <f t="shared" si="9"/>
        <v>3152.92</v>
      </c>
      <c r="X55" s="7">
        <f t="shared" si="10"/>
        <v>0.38202681958311657</v>
      </c>
      <c r="Y55" s="7">
        <f t="shared" si="11"/>
        <v>0.61819320269757028</v>
      </c>
      <c r="Z55" s="13"/>
    </row>
    <row r="56" spans="1:26" x14ac:dyDescent="0.25">
      <c r="A56" s="1" t="s">
        <v>13</v>
      </c>
      <c r="B56" s="3">
        <f>B54+50</f>
        <v>1700</v>
      </c>
      <c r="C56" s="3">
        <f>C54</f>
        <v>207.9</v>
      </c>
      <c r="D56" s="3">
        <f>D54</f>
        <v>53</v>
      </c>
      <c r="E56" s="3">
        <f>E54</f>
        <v>37.5</v>
      </c>
      <c r="F56" s="1">
        <f>F54</f>
        <v>1</v>
      </c>
      <c r="G56" s="3">
        <f>F56*300</f>
        <v>300</v>
      </c>
      <c r="H56" s="3">
        <f>IF(G56&gt;B56,ROUND(B56/0.69,2),ROUND(((((B56-G56)*1.11111)+G56)/0.69),2))</f>
        <v>2689.21</v>
      </c>
      <c r="I56" s="3">
        <f>ROUND(H56*0.17,2)</f>
        <v>457.17</v>
      </c>
      <c r="J56" s="3">
        <f>ROUND(H56*0.125,2)</f>
        <v>336.15</v>
      </c>
      <c r="K56" s="3">
        <f>ROUND(H56*0.015,2)</f>
        <v>40.340000000000003</v>
      </c>
      <c r="L56" s="3"/>
      <c r="M56" s="3">
        <f>H56-I56-J56-K56</f>
        <v>1855.55</v>
      </c>
      <c r="N56" s="3">
        <f>IF((H56-I56-J56-K56-G56)&lt;0,0,ROUND((H56-I56-J56-K56-G56)*0.1,2))</f>
        <v>155.56</v>
      </c>
      <c r="O56" s="3">
        <f>ROUND(H56*0.06,2)</f>
        <v>161.35</v>
      </c>
      <c r="P56" s="3">
        <f>ROUND(H56*0.04,2)</f>
        <v>107.57</v>
      </c>
      <c r="Q56" s="3">
        <f>ROUND(H56*0.005,2)</f>
        <v>13.45</v>
      </c>
      <c r="R56" s="3">
        <f>ROUND(B56*0.005,2)</f>
        <v>8.5</v>
      </c>
      <c r="S56" s="3">
        <f>ROUND(B56*0.005,2)</f>
        <v>8.5</v>
      </c>
      <c r="T56" s="3">
        <f>ROUND(H56*0.005,2)</f>
        <v>13.45</v>
      </c>
      <c r="U56" s="9">
        <f>SUM(M56)-N56+C56+E56+D56</f>
        <v>1998.39</v>
      </c>
      <c r="V56" s="3">
        <f>SUM(I56:K56,N56,O56:T56)</f>
        <v>1302.04</v>
      </c>
      <c r="W56" s="3">
        <f t="shared" si="9"/>
        <v>3300.4300000000003</v>
      </c>
      <c r="X56" s="4">
        <f t="shared" si="10"/>
        <v>0.39450617040809827</v>
      </c>
      <c r="Y56" s="4">
        <f t="shared" si="11"/>
        <v>0.65154449331712028</v>
      </c>
      <c r="Z56" s="17">
        <f>W57-W56</f>
        <v>-62.370000000000346</v>
      </c>
    </row>
    <row r="57" spans="1:26" x14ac:dyDescent="0.25">
      <c r="A57" s="1" t="s">
        <v>14</v>
      </c>
      <c r="B57" s="18">
        <f>B56+C56+E56+D56</f>
        <v>1998.4</v>
      </c>
      <c r="C57" s="18"/>
      <c r="D57" s="18"/>
      <c r="E57" s="18"/>
      <c r="F57" s="1"/>
      <c r="G57" s="3">
        <v>800</v>
      </c>
      <c r="H57" s="3">
        <f>IF((B57-G57)&lt;0,ROUND(B57/0.675,2),ROUND((((((B57)-G57)*1.14944)+G57)/0.675),2))</f>
        <v>3225.91</v>
      </c>
      <c r="I57" s="3"/>
      <c r="J57" s="3"/>
      <c r="K57" s="3"/>
      <c r="L57" s="3">
        <f>ROUND(H57*0.325,2)</f>
        <v>1048.42</v>
      </c>
      <c r="M57" s="3">
        <f>H57-L57</f>
        <v>2177.4899999999998</v>
      </c>
      <c r="N57" s="3">
        <f>IF((M57-G57)&lt;0,0,ROUND((M57-G57)*0.13,2))</f>
        <v>179.07</v>
      </c>
      <c r="O57" s="3"/>
      <c r="P57" s="3"/>
      <c r="Q57" s="3"/>
      <c r="R57" s="3">
        <f>ROUND($B$5*0.005,2)</f>
        <v>3.49</v>
      </c>
      <c r="S57" s="3">
        <f>ROUND($B$5*0.005,2)</f>
        <v>3.49</v>
      </c>
      <c r="T57" s="3">
        <f>ROUND($H$5*0.005,2)</f>
        <v>5.17</v>
      </c>
      <c r="U57" s="9">
        <f>SUM(M57)-N57</f>
        <v>1998.4199999999998</v>
      </c>
      <c r="V57" s="3">
        <f>L57+N57+R57+S57+T57</f>
        <v>1239.6400000000001</v>
      </c>
      <c r="W57" s="3">
        <f t="shared" si="9"/>
        <v>3238.06</v>
      </c>
      <c r="X57" s="4">
        <f t="shared" si="10"/>
        <v>0.38283416613651389</v>
      </c>
      <c r="Y57" s="4">
        <f t="shared" si="11"/>
        <v>0.62031004493549913</v>
      </c>
      <c r="Z57" s="17"/>
    </row>
    <row r="58" spans="1:26" x14ac:dyDescent="0.25">
      <c r="A58" s="5" t="s">
        <v>13</v>
      </c>
      <c r="B58" s="6">
        <f>B56+50</f>
        <v>1750</v>
      </c>
      <c r="C58" s="6">
        <f>C56</f>
        <v>207.9</v>
      </c>
      <c r="D58" s="6">
        <f>D56</f>
        <v>53</v>
      </c>
      <c r="E58" s="6">
        <f>E56</f>
        <v>37.5</v>
      </c>
      <c r="F58" s="5">
        <f>F56</f>
        <v>1</v>
      </c>
      <c r="G58" s="6">
        <f>F58*300</f>
        <v>300</v>
      </c>
      <c r="H58" s="6">
        <f>IF(G58&gt;B58,ROUND(B58/0.69,2),ROUND(((((B58-G58)*1.11111)+G58)/0.69),2))</f>
        <v>2769.72</v>
      </c>
      <c r="I58" s="6">
        <f>ROUND(H58*0.17,2)</f>
        <v>470.85</v>
      </c>
      <c r="J58" s="6">
        <f>ROUND(H58*0.125,2)</f>
        <v>346.22</v>
      </c>
      <c r="K58" s="6">
        <f>ROUND(H58*0.015,2)</f>
        <v>41.55</v>
      </c>
      <c r="L58" s="6"/>
      <c r="M58" s="6">
        <f>H58-I58-J58-K58</f>
        <v>1911.1</v>
      </c>
      <c r="N58" s="6">
        <f>IF((H58-I58-J58-K58-G58)&lt;0,0,ROUND((H58-I58-J58-K58-G58)*0.1,2))</f>
        <v>161.11000000000001</v>
      </c>
      <c r="O58" s="6">
        <f>ROUND(H58*0.06,2)</f>
        <v>166.18</v>
      </c>
      <c r="P58" s="6">
        <f>ROUND(H58*0.04,2)</f>
        <v>110.79</v>
      </c>
      <c r="Q58" s="6">
        <f>ROUND(H58*0.005,2)</f>
        <v>13.85</v>
      </c>
      <c r="R58" s="6">
        <f>ROUND(B58*0.005,2)</f>
        <v>8.75</v>
      </c>
      <c r="S58" s="6">
        <f>ROUND(B58*0.005,2)</f>
        <v>8.75</v>
      </c>
      <c r="T58" s="6">
        <f>ROUND(H58*0.005,2)</f>
        <v>13.85</v>
      </c>
      <c r="U58" s="10">
        <f>SUM(M58)-N58+C58+E58+D58</f>
        <v>2048.39</v>
      </c>
      <c r="V58" s="6">
        <f>SUM(I58:K58,N58,O58:T58)</f>
        <v>1341.8999999999999</v>
      </c>
      <c r="W58" s="6">
        <f t="shared" si="9"/>
        <v>3390.29</v>
      </c>
      <c r="X58" s="7">
        <f t="shared" si="10"/>
        <v>0.39580684838170183</v>
      </c>
      <c r="Y58" s="7">
        <f t="shared" si="11"/>
        <v>0.6550998589135858</v>
      </c>
      <c r="Z58" s="13">
        <f>W59-W58</f>
        <v>-67.090000000000146</v>
      </c>
    </row>
    <row r="59" spans="1:26" x14ac:dyDescent="0.25">
      <c r="A59" s="5" t="s">
        <v>14</v>
      </c>
      <c r="B59" s="14">
        <f>B58+C58+E58+D58</f>
        <v>2048.4</v>
      </c>
      <c r="C59" s="15"/>
      <c r="D59" s="15"/>
      <c r="E59" s="16"/>
      <c r="F59" s="5"/>
      <c r="G59" s="6">
        <v>800</v>
      </c>
      <c r="H59" s="6">
        <f>IF((B59-G59)&lt;0,ROUND(B59/0.675,2),ROUND((((((B59)-G59)*1.14944)+G59)/0.675),2))</f>
        <v>3311.05</v>
      </c>
      <c r="I59" s="6"/>
      <c r="J59" s="6"/>
      <c r="K59" s="6"/>
      <c r="L59" s="6">
        <f>ROUND(H59*0.325,2)</f>
        <v>1076.0899999999999</v>
      </c>
      <c r="M59" s="6">
        <f>H59-L59</f>
        <v>2234.96</v>
      </c>
      <c r="N59" s="6">
        <f>IF((M59-G59)&lt;0,0,ROUND((M59-G59)*0.13,2))</f>
        <v>186.54</v>
      </c>
      <c r="O59" s="6"/>
      <c r="P59" s="6"/>
      <c r="Q59" s="6"/>
      <c r="R59" s="6">
        <f>ROUND($B$5*0.005,2)</f>
        <v>3.49</v>
      </c>
      <c r="S59" s="6">
        <f>ROUND($B$5*0.005,2)</f>
        <v>3.49</v>
      </c>
      <c r="T59" s="6">
        <f>ROUND($H$5*0.005,2)</f>
        <v>5.17</v>
      </c>
      <c r="U59" s="10">
        <f>SUM(M59)-N59</f>
        <v>2048.42</v>
      </c>
      <c r="V59" s="6">
        <f>L59+N59+R59+S59+T59</f>
        <v>1274.78</v>
      </c>
      <c r="W59" s="6">
        <f t="shared" si="9"/>
        <v>3323.2</v>
      </c>
      <c r="X59" s="7">
        <f t="shared" si="10"/>
        <v>0.38360014443909485</v>
      </c>
      <c r="Y59" s="7">
        <f t="shared" si="11"/>
        <v>0.6223235469288525</v>
      </c>
      <c r="Z59" s="13"/>
    </row>
    <row r="60" spans="1:26" x14ac:dyDescent="0.25">
      <c r="A60" s="1" t="s">
        <v>13</v>
      </c>
      <c r="B60" s="3">
        <f>B58+50</f>
        <v>1800</v>
      </c>
      <c r="C60" s="3">
        <f>C58</f>
        <v>207.9</v>
      </c>
      <c r="D60" s="3">
        <f>D58</f>
        <v>53</v>
      </c>
      <c r="E60" s="3">
        <f>E58</f>
        <v>37.5</v>
      </c>
      <c r="F60" s="1">
        <f>F58</f>
        <v>1</v>
      </c>
      <c r="G60" s="3">
        <f>F60*300</f>
        <v>300</v>
      </c>
      <c r="H60" s="3">
        <f>IF(G60&gt;B60,ROUND(B60/0.69,2),ROUND(((((B60-G60)*1.11111)+G60)/0.69),2))</f>
        <v>2850.24</v>
      </c>
      <c r="I60" s="3">
        <f>ROUND(H60*0.17,2)</f>
        <v>484.54</v>
      </c>
      <c r="J60" s="3">
        <f>ROUND(H60*0.125,2)</f>
        <v>356.28</v>
      </c>
      <c r="K60" s="3">
        <f>ROUND(H60*0.015,2)</f>
        <v>42.75</v>
      </c>
      <c r="L60" s="3"/>
      <c r="M60" s="3">
        <f>H60-I60-J60-K60</f>
        <v>1966.6699999999998</v>
      </c>
      <c r="N60" s="3">
        <f>IF((H60-I60-J60-K60-G60)&lt;0,0,ROUND((H60-I60-J60-K60-G60)*0.1,2))</f>
        <v>166.67</v>
      </c>
      <c r="O60" s="3">
        <f>ROUND(H60*0.06,2)</f>
        <v>171.01</v>
      </c>
      <c r="P60" s="3">
        <f>ROUND(H60*0.04,2)</f>
        <v>114.01</v>
      </c>
      <c r="Q60" s="3">
        <f>ROUND(H60*0.005,2)</f>
        <v>14.25</v>
      </c>
      <c r="R60" s="3">
        <f>ROUND(B60*0.005,2)</f>
        <v>9</v>
      </c>
      <c r="S60" s="3">
        <f>ROUND(B60*0.005,2)</f>
        <v>9</v>
      </c>
      <c r="T60" s="3">
        <f>ROUND(H60*0.005,2)</f>
        <v>14.25</v>
      </c>
      <c r="U60" s="9">
        <f>SUM(M60)-N60+C60+E60+D60</f>
        <v>2098.3999999999996</v>
      </c>
      <c r="V60" s="3">
        <f>SUM(I60:K60,N60,O60:T60)</f>
        <v>1381.76</v>
      </c>
      <c r="W60" s="3">
        <f t="shared" si="9"/>
        <v>3480.16</v>
      </c>
      <c r="X60" s="4">
        <f t="shared" si="10"/>
        <v>0.3970392165877431</v>
      </c>
      <c r="Y60" s="4">
        <f t="shared" si="11"/>
        <v>0.65848265345024792</v>
      </c>
      <c r="Z60" s="17">
        <f>W61-W60</f>
        <v>-71.809999999999945</v>
      </c>
    </row>
    <row r="61" spans="1:26" x14ac:dyDescent="0.25">
      <c r="A61" s="1" t="s">
        <v>14</v>
      </c>
      <c r="B61" s="18">
        <f>B60+C60+E60+D60</f>
        <v>2098.4</v>
      </c>
      <c r="C61" s="18"/>
      <c r="D61" s="18"/>
      <c r="E61" s="18"/>
      <c r="F61" s="1"/>
      <c r="G61" s="3">
        <v>800</v>
      </c>
      <c r="H61" s="3">
        <f>IF((B61-G61)&lt;0,ROUND(B61/0.675,2),ROUND((((((B61)-G61)*1.14944)+G61)/0.675),2))</f>
        <v>3396.2</v>
      </c>
      <c r="I61" s="3"/>
      <c r="J61" s="3"/>
      <c r="K61" s="3"/>
      <c r="L61" s="3">
        <f>ROUND(H61*0.325,2)</f>
        <v>1103.77</v>
      </c>
      <c r="M61" s="3">
        <f>H61-L61</f>
        <v>2292.4299999999998</v>
      </c>
      <c r="N61" s="3">
        <f>IF((M61-G61)&lt;0,0,ROUND((M61-G61)*0.13,2))</f>
        <v>194.02</v>
      </c>
      <c r="O61" s="3"/>
      <c r="P61" s="3"/>
      <c r="Q61" s="3"/>
      <c r="R61" s="3">
        <f>ROUND($B$5*0.005,2)</f>
        <v>3.49</v>
      </c>
      <c r="S61" s="3">
        <f>ROUND($B$5*0.005,2)</f>
        <v>3.49</v>
      </c>
      <c r="T61" s="3">
        <f>ROUND($H$5*0.005,2)</f>
        <v>5.17</v>
      </c>
      <c r="U61" s="9">
        <f>SUM(M61)-N61</f>
        <v>2098.41</v>
      </c>
      <c r="V61" s="3">
        <f>L61+N61+R61+S61+T61</f>
        <v>1309.94</v>
      </c>
      <c r="W61" s="3">
        <f t="shared" si="9"/>
        <v>3408.35</v>
      </c>
      <c r="X61" s="4">
        <f t="shared" si="10"/>
        <v>0.38433259495063599</v>
      </c>
      <c r="Y61" s="4">
        <f t="shared" si="11"/>
        <v>0.62425360153640141</v>
      </c>
      <c r="Z61" s="17"/>
    </row>
    <row r="62" spans="1:26" x14ac:dyDescent="0.25">
      <c r="A62" s="5" t="s">
        <v>13</v>
      </c>
      <c r="B62" s="6">
        <f>B60+50</f>
        <v>1850</v>
      </c>
      <c r="C62" s="6">
        <f>C60</f>
        <v>207.9</v>
      </c>
      <c r="D62" s="6">
        <f>D60</f>
        <v>53</v>
      </c>
      <c r="E62" s="6">
        <f>E60</f>
        <v>37.5</v>
      </c>
      <c r="F62" s="5">
        <f>F60</f>
        <v>1</v>
      </c>
      <c r="G62" s="6">
        <f>F62*300</f>
        <v>300</v>
      </c>
      <c r="H62" s="6">
        <f>IF(G62&gt;B62,ROUND(B62/0.69,2),ROUND(((((B62-G62)*1.11111)+G62)/0.69),2))</f>
        <v>2930.75</v>
      </c>
      <c r="I62" s="6">
        <f>ROUND(H62*0.17,2)</f>
        <v>498.23</v>
      </c>
      <c r="J62" s="6">
        <f>ROUND(H62*0.125,2)</f>
        <v>366.34</v>
      </c>
      <c r="K62" s="6">
        <f>ROUND(H62*0.015,2)</f>
        <v>43.96</v>
      </c>
      <c r="L62" s="6"/>
      <c r="M62" s="6">
        <f>H62-I62-J62-K62</f>
        <v>2022.2199999999998</v>
      </c>
      <c r="N62" s="6">
        <f>IF((H62-I62-J62-K62-G62)&lt;0,0,ROUND((H62-I62-J62-K62-G62)*0.1,2))</f>
        <v>172.22</v>
      </c>
      <c r="O62" s="6">
        <f>ROUND(H62*0.06,2)</f>
        <v>175.85</v>
      </c>
      <c r="P62" s="6">
        <f>ROUND(H62*0.04,2)</f>
        <v>117.23</v>
      </c>
      <c r="Q62" s="6">
        <f>ROUND(H62*0.005,2)</f>
        <v>14.65</v>
      </c>
      <c r="R62" s="6">
        <f>ROUND(B62*0.005,2)</f>
        <v>9.25</v>
      </c>
      <c r="S62" s="6">
        <f>ROUND(B62*0.005,2)</f>
        <v>9.25</v>
      </c>
      <c r="T62" s="6">
        <f>ROUND(H62*0.005,2)</f>
        <v>14.65</v>
      </c>
      <c r="U62" s="10">
        <f>SUM(M62)-N62+C62+E62+D62</f>
        <v>2148.3999999999996</v>
      </c>
      <c r="V62" s="6">
        <f>SUM(I62:K62,N62,O62:T62)</f>
        <v>1421.63</v>
      </c>
      <c r="W62" s="6">
        <f t="shared" si="9"/>
        <v>3570.0299999999997</v>
      </c>
      <c r="X62" s="7">
        <f t="shared" si="10"/>
        <v>0.39821233995232541</v>
      </c>
      <c r="Y62" s="7">
        <f t="shared" si="11"/>
        <v>0.66171569540122899</v>
      </c>
      <c r="Z62" s="13">
        <f>W63-W62</f>
        <v>-76.539999999999964</v>
      </c>
    </row>
    <row r="63" spans="1:26" x14ac:dyDescent="0.25">
      <c r="A63" s="5" t="s">
        <v>14</v>
      </c>
      <c r="B63" s="14">
        <f>B62+C62+E62+D62</f>
        <v>2148.4</v>
      </c>
      <c r="C63" s="15"/>
      <c r="D63" s="15"/>
      <c r="E63" s="16"/>
      <c r="F63" s="5"/>
      <c r="G63" s="6">
        <v>800</v>
      </c>
      <c r="H63" s="6">
        <f>IF((B63-G63)&lt;0,ROUND(B63/0.675,2),ROUND((((((B63)-G63)*1.14944)+G63)/0.675),2))</f>
        <v>3481.34</v>
      </c>
      <c r="I63" s="6"/>
      <c r="J63" s="6"/>
      <c r="K63" s="6"/>
      <c r="L63" s="6">
        <f>ROUND(H63*0.325,2)</f>
        <v>1131.44</v>
      </c>
      <c r="M63" s="6">
        <f>H63-L63</f>
        <v>2349.9</v>
      </c>
      <c r="N63" s="6">
        <f>IF((M63-G63)&lt;0,0,ROUND((M63-G63)*0.13,2))</f>
        <v>201.49</v>
      </c>
      <c r="O63" s="6"/>
      <c r="P63" s="6"/>
      <c r="Q63" s="6"/>
      <c r="R63" s="6">
        <f>ROUND($B$5*0.005,2)</f>
        <v>3.49</v>
      </c>
      <c r="S63" s="6">
        <f>ROUND($B$5*0.005,2)</f>
        <v>3.49</v>
      </c>
      <c r="T63" s="6">
        <f>ROUND($H$5*0.005,2)</f>
        <v>5.17</v>
      </c>
      <c r="U63" s="10">
        <f>SUM(M63)-N63</f>
        <v>2148.41</v>
      </c>
      <c r="V63" s="6">
        <f>L63+N63+R63+S63+T63</f>
        <v>1345.0800000000002</v>
      </c>
      <c r="W63" s="6">
        <f t="shared" si="9"/>
        <v>3493.49</v>
      </c>
      <c r="X63" s="7">
        <f t="shared" si="10"/>
        <v>0.38502471740294097</v>
      </c>
      <c r="Y63" s="7">
        <f t="shared" si="11"/>
        <v>0.62608161384465733</v>
      </c>
      <c r="Z63" s="13"/>
    </row>
    <row r="64" spans="1:26" x14ac:dyDescent="0.25">
      <c r="A64" s="1" t="s">
        <v>13</v>
      </c>
      <c r="B64" s="3">
        <f>B62+50</f>
        <v>1900</v>
      </c>
      <c r="C64" s="3">
        <f>C62</f>
        <v>207.9</v>
      </c>
      <c r="D64" s="3">
        <f>D62</f>
        <v>53</v>
      </c>
      <c r="E64" s="3">
        <f>E62</f>
        <v>37.5</v>
      </c>
      <c r="F64" s="1">
        <f>F62</f>
        <v>1</v>
      </c>
      <c r="G64" s="3">
        <f>F64*300</f>
        <v>300</v>
      </c>
      <c r="H64" s="3">
        <f>IF(G64&gt;B64,ROUND(B64/0.69,2),ROUND(((((B64-G64)*1.11111)+G64)/0.69),2))</f>
        <v>3011.27</v>
      </c>
      <c r="I64" s="3">
        <f>ROUND(H64*0.17,2)</f>
        <v>511.92</v>
      </c>
      <c r="J64" s="3">
        <f>ROUND(H64*0.125,2)</f>
        <v>376.41</v>
      </c>
      <c r="K64" s="3">
        <f>ROUND(H64*0.015,2)</f>
        <v>45.17</v>
      </c>
      <c r="L64" s="3"/>
      <c r="M64" s="3">
        <f>H64-I64-J64-K64</f>
        <v>2077.77</v>
      </c>
      <c r="N64" s="3">
        <f>IF((H64-I64-J64-K64-G64)&lt;0,0,ROUND((H64-I64-J64-K64-G64)*0.1,2))</f>
        <v>177.78</v>
      </c>
      <c r="O64" s="3">
        <f>ROUND(H64*0.06,2)</f>
        <v>180.68</v>
      </c>
      <c r="P64" s="3">
        <f>ROUND(H64*0.04,2)</f>
        <v>120.45</v>
      </c>
      <c r="Q64" s="3">
        <f>ROUND(H64*0.005,2)</f>
        <v>15.06</v>
      </c>
      <c r="R64" s="3">
        <f>ROUND(B64*0.005,2)</f>
        <v>9.5</v>
      </c>
      <c r="S64" s="3">
        <f>ROUND(B64*0.005,2)</f>
        <v>9.5</v>
      </c>
      <c r="T64" s="3">
        <f>ROUND(H64*0.005,2)</f>
        <v>15.06</v>
      </c>
      <c r="U64" s="9">
        <f>SUM(M64)-N64+C64+E64+D64</f>
        <v>2198.39</v>
      </c>
      <c r="V64" s="3">
        <f>SUM(I64:K64,N64,O64:T64)</f>
        <v>1461.53</v>
      </c>
      <c r="W64" s="3">
        <f t="shared" si="9"/>
        <v>3659.92</v>
      </c>
      <c r="X64" s="4">
        <f t="shared" si="10"/>
        <v>0.39933386522109771</v>
      </c>
      <c r="Y64" s="4">
        <f t="shared" si="11"/>
        <v>0.66481834433380793</v>
      </c>
      <c r="Z64" s="17">
        <f>W65-W64</f>
        <v>-81.289999999999964</v>
      </c>
    </row>
    <row r="65" spans="1:26" x14ac:dyDescent="0.25">
      <c r="A65" s="1" t="s">
        <v>14</v>
      </c>
      <c r="B65" s="18">
        <f>B64+C64+E64+D64</f>
        <v>2198.4</v>
      </c>
      <c r="C65" s="18"/>
      <c r="D65" s="18"/>
      <c r="E65" s="18"/>
      <c r="F65" s="1"/>
      <c r="G65" s="3">
        <v>800</v>
      </c>
      <c r="H65" s="3">
        <f>IF((B65-G65)&lt;0,ROUND(B65/0.675,2),ROUND((((((B65)-G65)*1.14944)+G65)/0.675),2))</f>
        <v>3566.48</v>
      </c>
      <c r="I65" s="3"/>
      <c r="J65" s="3"/>
      <c r="K65" s="3"/>
      <c r="L65" s="3">
        <f>ROUND(H65*0.325,2)</f>
        <v>1159.1099999999999</v>
      </c>
      <c r="M65" s="3">
        <f>H65-L65</f>
        <v>2407.37</v>
      </c>
      <c r="N65" s="3">
        <f>IF((M65-G65)&lt;0,0,ROUND((M65-G65)*0.13,2))</f>
        <v>208.96</v>
      </c>
      <c r="O65" s="3"/>
      <c r="P65" s="3"/>
      <c r="Q65" s="3"/>
      <c r="R65" s="3">
        <f>ROUND($B$5*0.005,2)</f>
        <v>3.49</v>
      </c>
      <c r="S65" s="3">
        <f>ROUND($B$5*0.005,2)</f>
        <v>3.49</v>
      </c>
      <c r="T65" s="3">
        <f>ROUND($H$5*0.005,2)</f>
        <v>5.17</v>
      </c>
      <c r="U65" s="9">
        <f>SUM(M65)-N65</f>
        <v>2198.41</v>
      </c>
      <c r="V65" s="3">
        <f>L65+N65+R65+S65+T65</f>
        <v>1380.22</v>
      </c>
      <c r="W65" s="3">
        <f t="shared" si="9"/>
        <v>3578.63</v>
      </c>
      <c r="X65" s="4">
        <f t="shared" si="10"/>
        <v>0.38568390696998572</v>
      </c>
      <c r="Y65" s="4">
        <f t="shared" si="11"/>
        <v>0.62782647458845264</v>
      </c>
      <c r="Z65" s="17"/>
    </row>
    <row r="66" spans="1:26" x14ac:dyDescent="0.25">
      <c r="A66" s="5" t="s">
        <v>13</v>
      </c>
      <c r="B66" s="6">
        <f>B64+50</f>
        <v>1950</v>
      </c>
      <c r="C66" s="6">
        <f>C64</f>
        <v>207.9</v>
      </c>
      <c r="D66" s="6">
        <f>D64</f>
        <v>53</v>
      </c>
      <c r="E66" s="6">
        <f>E64</f>
        <v>37.5</v>
      </c>
      <c r="F66" s="5">
        <f>F64</f>
        <v>1</v>
      </c>
      <c r="G66" s="6">
        <f>F66*300</f>
        <v>300</v>
      </c>
      <c r="H66" s="6">
        <f>IF(G66&gt;B66,ROUND(B66/0.69,2),ROUND(((((B66-G66)*1.11111)+G66)/0.69),2))</f>
        <v>3091.78</v>
      </c>
      <c r="I66" s="6">
        <f>ROUND(H66*0.17,2)</f>
        <v>525.6</v>
      </c>
      <c r="J66" s="6">
        <f>ROUND(H66*0.125,2)</f>
        <v>386.47</v>
      </c>
      <c r="K66" s="6">
        <f>ROUND(H66*0.015,2)</f>
        <v>46.38</v>
      </c>
      <c r="L66" s="6"/>
      <c r="M66" s="6">
        <f>H66-I66-J66-K66</f>
        <v>2133.33</v>
      </c>
      <c r="N66" s="6">
        <f>IF((H66-I66-J66-K66-G66)&lt;0,0,ROUND((H66-I66-J66-K66-G66)*0.1,2))</f>
        <v>183.33</v>
      </c>
      <c r="O66" s="6">
        <f>ROUND(H66*0.06,2)</f>
        <v>185.51</v>
      </c>
      <c r="P66" s="6">
        <f>ROUND(H66*0.04,2)</f>
        <v>123.67</v>
      </c>
      <c r="Q66" s="6">
        <f>ROUND(H66*0.005,2)</f>
        <v>15.46</v>
      </c>
      <c r="R66" s="6">
        <f>ROUND(B66*0.005,2)</f>
        <v>9.75</v>
      </c>
      <c r="S66" s="6">
        <f>ROUND(B66*0.005,2)</f>
        <v>9.75</v>
      </c>
      <c r="T66" s="6">
        <f>ROUND(H66*0.005,2)</f>
        <v>15.46</v>
      </c>
      <c r="U66" s="10">
        <f>SUM(M66)-N66+C66+E66+D66</f>
        <v>2248.4</v>
      </c>
      <c r="V66" s="6">
        <f>SUM(I66:K66,N66,O66:T66)</f>
        <v>1501.38</v>
      </c>
      <c r="W66" s="6">
        <f t="shared" si="9"/>
        <v>3749.78</v>
      </c>
      <c r="X66" s="7">
        <f t="shared" si="10"/>
        <v>0.40039148963405852</v>
      </c>
      <c r="Y66" s="7">
        <f t="shared" si="11"/>
        <v>0.66775484789183426</v>
      </c>
      <c r="Z66" s="13">
        <f>W67-W66</f>
        <v>-85.999999999999545</v>
      </c>
    </row>
    <row r="67" spans="1:26" x14ac:dyDescent="0.25">
      <c r="A67" s="5" t="s">
        <v>14</v>
      </c>
      <c r="B67" s="14">
        <f>B66+C66+E66+D66</f>
        <v>2248.4</v>
      </c>
      <c r="C67" s="15"/>
      <c r="D67" s="15"/>
      <c r="E67" s="16"/>
      <c r="F67" s="5"/>
      <c r="G67" s="6">
        <v>800</v>
      </c>
      <c r="H67" s="6">
        <f>IF((B67-G67)&lt;0,ROUND(B67/0.675,2),ROUND((((((B67)-G67)*1.14944)+G67)/0.675),2))</f>
        <v>3651.63</v>
      </c>
      <c r="I67" s="6"/>
      <c r="J67" s="6"/>
      <c r="K67" s="6"/>
      <c r="L67" s="6">
        <f>ROUND(H67*0.325,2)</f>
        <v>1186.78</v>
      </c>
      <c r="M67" s="6">
        <f>H67-L67</f>
        <v>2464.8500000000004</v>
      </c>
      <c r="N67" s="6">
        <f>IF((M67-G67)&lt;0,0,ROUND((M67-G67)*0.13,2))</f>
        <v>216.43</v>
      </c>
      <c r="O67" s="6"/>
      <c r="P67" s="6"/>
      <c r="Q67" s="6"/>
      <c r="R67" s="6">
        <f>ROUND($B$5*0.005,2)</f>
        <v>3.49</v>
      </c>
      <c r="S67" s="6">
        <f>ROUND($B$5*0.005,2)</f>
        <v>3.49</v>
      </c>
      <c r="T67" s="6">
        <f>ROUND($H$5*0.005,2)</f>
        <v>5.17</v>
      </c>
      <c r="U67" s="10">
        <f>SUM(M67)-N67</f>
        <v>2248.4200000000005</v>
      </c>
      <c r="V67" s="6">
        <f>L67+N67+R67+S67+T67</f>
        <v>1415.3600000000001</v>
      </c>
      <c r="W67" s="6">
        <f t="shared" si="9"/>
        <v>3663.7800000000007</v>
      </c>
      <c r="X67" s="7">
        <f t="shared" si="10"/>
        <v>0.38631140516079021</v>
      </c>
      <c r="Y67" s="7">
        <f t="shared" si="11"/>
        <v>0.62949093140961199</v>
      </c>
      <c r="Z67" s="13"/>
    </row>
    <row r="68" spans="1:26" x14ac:dyDescent="0.25">
      <c r="A68" s="1" t="s">
        <v>13</v>
      </c>
      <c r="B68" s="3">
        <f>B66+50</f>
        <v>2000</v>
      </c>
      <c r="C68" s="3">
        <f>C66</f>
        <v>207.9</v>
      </c>
      <c r="D68" s="3">
        <f>D66</f>
        <v>53</v>
      </c>
      <c r="E68" s="3">
        <f>E66</f>
        <v>37.5</v>
      </c>
      <c r="F68" s="1">
        <f>F66</f>
        <v>1</v>
      </c>
      <c r="G68" s="3">
        <f>F68*300</f>
        <v>300</v>
      </c>
      <c r="H68" s="3">
        <f>IF(G68&gt;B68,ROUND(B68/0.69,2),ROUND(((((B68-G68)*1.11111)+G68)/0.69),2))</f>
        <v>3172.3</v>
      </c>
      <c r="I68" s="3">
        <f>ROUND(H68*0.17,2)</f>
        <v>539.29</v>
      </c>
      <c r="J68" s="3">
        <f>ROUND(H68*0.125,2)</f>
        <v>396.54</v>
      </c>
      <c r="K68" s="3">
        <f>ROUND(H68*0.015,2)</f>
        <v>47.58</v>
      </c>
      <c r="L68" s="3"/>
      <c r="M68" s="3">
        <f>H68-I68-J68-K68</f>
        <v>2188.8900000000003</v>
      </c>
      <c r="N68" s="3">
        <f>IF((H68-I68-J68-K68-G68)&lt;0,0,ROUND((H68-I68-J68-K68-G68)*0.1,2))</f>
        <v>188.89</v>
      </c>
      <c r="O68" s="3">
        <f>ROUND(H68*0.06,2)</f>
        <v>190.34</v>
      </c>
      <c r="P68" s="3">
        <f>ROUND(H68*0.04,2)</f>
        <v>126.89</v>
      </c>
      <c r="Q68" s="3">
        <f>ROUND(H68*0.005,2)</f>
        <v>15.86</v>
      </c>
      <c r="R68" s="3">
        <f>ROUND(B68*0.005,2)</f>
        <v>10</v>
      </c>
      <c r="S68" s="3">
        <f>ROUND(B68*0.005,2)</f>
        <v>10</v>
      </c>
      <c r="T68" s="3">
        <f>ROUND(H68*0.005,2)</f>
        <v>15.86</v>
      </c>
      <c r="U68" s="9">
        <f>SUM(M68)-N68+C68+E68+D68</f>
        <v>2298.4000000000005</v>
      </c>
      <c r="V68" s="3">
        <f>SUM(I68:K68,N68,O68:T68)</f>
        <v>1541.2499999999998</v>
      </c>
      <c r="W68" s="3">
        <f t="shared" si="9"/>
        <v>3839.6500000000005</v>
      </c>
      <c r="X68" s="4">
        <f t="shared" si="10"/>
        <v>0.40140377378146436</v>
      </c>
      <c r="Y68" s="4">
        <f t="shared" si="11"/>
        <v>0.67057518273581596</v>
      </c>
      <c r="Z68" s="17">
        <f>W69-W68</f>
        <v>-90.730000000000473</v>
      </c>
    </row>
    <row r="69" spans="1:26" x14ac:dyDescent="0.25">
      <c r="A69" s="1" t="s">
        <v>14</v>
      </c>
      <c r="B69" s="18">
        <f>B68+C68+E68+D68</f>
        <v>2298.4</v>
      </c>
      <c r="C69" s="18"/>
      <c r="D69" s="18"/>
      <c r="E69" s="18"/>
      <c r="F69" s="1"/>
      <c r="G69" s="3">
        <v>800</v>
      </c>
      <c r="H69" s="3">
        <f>IF((B69-G69)&lt;0,ROUND(B69/0.675,2),ROUND((((((B69)-G69)*1.14944)+G69)/0.675),2))</f>
        <v>3736.77</v>
      </c>
      <c r="I69" s="3"/>
      <c r="J69" s="3"/>
      <c r="K69" s="3"/>
      <c r="L69" s="3">
        <f>ROUND(H69*0.325,2)</f>
        <v>1214.45</v>
      </c>
      <c r="M69" s="3">
        <f>H69-L69</f>
        <v>2522.3199999999997</v>
      </c>
      <c r="N69" s="3">
        <f>IF((M69-G69)&lt;0,0,ROUND((M69-G69)*0.13,2))</f>
        <v>223.9</v>
      </c>
      <c r="O69" s="3"/>
      <c r="P69" s="3"/>
      <c r="Q69" s="3"/>
      <c r="R69" s="3">
        <f>ROUND($B$5*0.005,2)</f>
        <v>3.49</v>
      </c>
      <c r="S69" s="3">
        <f>ROUND($B$5*0.005,2)</f>
        <v>3.49</v>
      </c>
      <c r="T69" s="3">
        <f>ROUND($H$5*0.005,2)</f>
        <v>5.17</v>
      </c>
      <c r="U69" s="9">
        <f>SUM(M69)-N69</f>
        <v>2298.4199999999996</v>
      </c>
      <c r="V69" s="3">
        <f>L69+N69+R69+S69+T69</f>
        <v>1450.5000000000002</v>
      </c>
      <c r="W69" s="3">
        <f t="shared" si="9"/>
        <v>3748.92</v>
      </c>
      <c r="X69" s="4">
        <f t="shared" si="10"/>
        <v>0.38691143049198173</v>
      </c>
      <c r="Y69" s="4">
        <f t="shared" si="11"/>
        <v>0.63108570235205075</v>
      </c>
      <c r="Z69" s="17"/>
    </row>
    <row r="70" spans="1:26" x14ac:dyDescent="0.25">
      <c r="A70" s="5" t="s">
        <v>13</v>
      </c>
      <c r="B70" s="6">
        <f>B68+50</f>
        <v>2050</v>
      </c>
      <c r="C70" s="6">
        <f>C68</f>
        <v>207.9</v>
      </c>
      <c r="D70" s="6">
        <f>D68</f>
        <v>53</v>
      </c>
      <c r="E70" s="6">
        <f>E68</f>
        <v>37.5</v>
      </c>
      <c r="F70" s="5">
        <f>F68</f>
        <v>1</v>
      </c>
      <c r="G70" s="6">
        <f>F70*300</f>
        <v>300</v>
      </c>
      <c r="H70" s="6">
        <f>IF(G70&gt;B70,ROUND(B70/0.69,2),ROUND(((((B70-G70)*1.11111)+G70)/0.69),2))</f>
        <v>3252.82</v>
      </c>
      <c r="I70" s="6">
        <f>ROUND(H70*0.17,2)</f>
        <v>552.98</v>
      </c>
      <c r="J70" s="6">
        <f>ROUND(H70*0.125,2)</f>
        <v>406.6</v>
      </c>
      <c r="K70" s="6">
        <f>ROUND(H70*0.015,2)</f>
        <v>48.79</v>
      </c>
      <c r="L70" s="6"/>
      <c r="M70" s="6">
        <f>H70-I70-J70-K70</f>
        <v>2244.4500000000003</v>
      </c>
      <c r="N70" s="6">
        <f>IF((H70-I70-J70-K70-G70)&lt;0,0,ROUND((H70-I70-J70-K70-G70)*0.1,2))</f>
        <v>194.45</v>
      </c>
      <c r="O70" s="6">
        <f>ROUND(H70*0.06,2)</f>
        <v>195.17</v>
      </c>
      <c r="P70" s="6">
        <f>ROUND(H70*0.04,2)</f>
        <v>130.11000000000001</v>
      </c>
      <c r="Q70" s="6">
        <f>ROUND(H70*0.005,2)</f>
        <v>16.260000000000002</v>
      </c>
      <c r="R70" s="6">
        <f>ROUND(B70*0.005,2)</f>
        <v>10.25</v>
      </c>
      <c r="S70" s="6">
        <f>ROUND(B70*0.005,2)</f>
        <v>10.25</v>
      </c>
      <c r="T70" s="6">
        <f>ROUND(H70*0.005,2)</f>
        <v>16.260000000000002</v>
      </c>
      <c r="U70" s="10">
        <f>SUM(M70)-N70+C70+E70+D70</f>
        <v>2348.4000000000005</v>
      </c>
      <c r="V70" s="6">
        <f>SUM(I70:K70,N70,O70:T70)</f>
        <v>1581.12</v>
      </c>
      <c r="W70" s="6">
        <f t="shared" si="9"/>
        <v>3929.5200000000004</v>
      </c>
      <c r="X70" s="7">
        <f t="shared" si="10"/>
        <v>0.40236975508459039</v>
      </c>
      <c r="Y70" s="7">
        <f t="shared" si="11"/>
        <v>0.67327542156361753</v>
      </c>
      <c r="Z70" s="13">
        <f>W71-W70</f>
        <v>-95.450000000000273</v>
      </c>
    </row>
    <row r="71" spans="1:26" x14ac:dyDescent="0.25">
      <c r="A71" s="5" t="s">
        <v>14</v>
      </c>
      <c r="B71" s="14">
        <f>B70+C70+E70+D70</f>
        <v>2348.4</v>
      </c>
      <c r="C71" s="15"/>
      <c r="D71" s="15"/>
      <c r="E71" s="16"/>
      <c r="F71" s="5"/>
      <c r="G71" s="6">
        <v>800</v>
      </c>
      <c r="H71" s="6">
        <f>IF((B71-G71)&lt;0,ROUND(B71/0.675,2),ROUND((((((B71)-G71)*1.14944)+G71)/0.675),2))</f>
        <v>3821.92</v>
      </c>
      <c r="I71" s="6"/>
      <c r="J71" s="6"/>
      <c r="K71" s="6"/>
      <c r="L71" s="6">
        <f>ROUND(H71*0.325,2)</f>
        <v>1242.1199999999999</v>
      </c>
      <c r="M71" s="6">
        <f>H71-L71</f>
        <v>2579.8000000000002</v>
      </c>
      <c r="N71" s="6">
        <f>IF((M71-G71)&lt;0,0,ROUND((M71-G71)*0.13,2))</f>
        <v>231.37</v>
      </c>
      <c r="O71" s="6"/>
      <c r="P71" s="6"/>
      <c r="Q71" s="6"/>
      <c r="R71" s="6">
        <f>ROUND($B$5*0.005,2)</f>
        <v>3.49</v>
      </c>
      <c r="S71" s="6">
        <f>ROUND($B$5*0.005,2)</f>
        <v>3.49</v>
      </c>
      <c r="T71" s="6">
        <f>ROUND($H$5*0.005,2)</f>
        <v>5.17</v>
      </c>
      <c r="U71" s="10">
        <f>SUM(M71)-N71</f>
        <v>2348.4300000000003</v>
      </c>
      <c r="V71" s="6">
        <f>L71+N71+R71+S71+T71</f>
        <v>1485.6399999999999</v>
      </c>
      <c r="W71" s="6">
        <f t="shared" si="9"/>
        <v>3834.07</v>
      </c>
      <c r="X71" s="7">
        <f t="shared" si="10"/>
        <v>0.38748379659213311</v>
      </c>
      <c r="Y71" s="7">
        <f t="shared" si="11"/>
        <v>0.63260987127570323</v>
      </c>
      <c r="Z71" s="13"/>
    </row>
    <row r="72" spans="1:26" x14ac:dyDescent="0.25">
      <c r="A72" s="1" t="s">
        <v>13</v>
      </c>
      <c r="B72" s="3">
        <f>B70+50</f>
        <v>2100</v>
      </c>
      <c r="C72" s="3">
        <f>C70</f>
        <v>207.9</v>
      </c>
      <c r="D72" s="3">
        <f>D70</f>
        <v>53</v>
      </c>
      <c r="E72" s="3">
        <f>E70</f>
        <v>37.5</v>
      </c>
      <c r="F72" s="1">
        <f>F70</f>
        <v>1</v>
      </c>
      <c r="G72" s="3">
        <f>F72*300</f>
        <v>300</v>
      </c>
      <c r="H72" s="3">
        <f>IF(G72&gt;B72,ROUND(B72/0.69,2),ROUND(((((B72-G72)*1.11111)+G72)/0.69),2))</f>
        <v>3333.33</v>
      </c>
      <c r="I72" s="3">
        <f>ROUND(H72*0.17,2)</f>
        <v>566.66999999999996</v>
      </c>
      <c r="J72" s="3">
        <f>ROUND(H72*0.125,2)</f>
        <v>416.67</v>
      </c>
      <c r="K72" s="3">
        <f>ROUND(H72*0.015,2)</f>
        <v>50</v>
      </c>
      <c r="L72" s="3"/>
      <c r="M72" s="3">
        <f>H72-I72-J72-K72</f>
        <v>2299.9899999999998</v>
      </c>
      <c r="N72" s="3">
        <f>IF((H72-I72-J72-K72-G72)&lt;0,0,ROUND((H72-I72-J72-K72-G72)*0.1,2))</f>
        <v>200</v>
      </c>
      <c r="O72" s="3">
        <f>ROUND(H72*0.06,2)</f>
        <v>200</v>
      </c>
      <c r="P72" s="3">
        <f>ROUND(H72*0.04,2)</f>
        <v>133.33000000000001</v>
      </c>
      <c r="Q72" s="3">
        <f>ROUND(H72*0.005,2)</f>
        <v>16.670000000000002</v>
      </c>
      <c r="R72" s="3">
        <f>ROUND(B72*0.005,2)</f>
        <v>10.5</v>
      </c>
      <c r="S72" s="3">
        <f>ROUND(B72*0.005,2)</f>
        <v>10.5</v>
      </c>
      <c r="T72" s="3">
        <f>ROUND(H72*0.005,2)</f>
        <v>16.670000000000002</v>
      </c>
      <c r="U72" s="9">
        <f>SUM(M72)-N72+C72+E72+D72</f>
        <v>2398.39</v>
      </c>
      <c r="V72" s="3">
        <f>SUM(I72:K72,N72,O72:T72)</f>
        <v>1621.01</v>
      </c>
      <c r="W72" s="3">
        <f t="shared" si="9"/>
        <v>4019.3999999999996</v>
      </c>
      <c r="X72" s="4">
        <f t="shared" si="10"/>
        <v>0.40329651191720162</v>
      </c>
      <c r="Y72" s="4">
        <f t="shared" si="11"/>
        <v>0.67587423229749966</v>
      </c>
      <c r="Z72" s="17">
        <f>W73-W72</f>
        <v>-100.1899999999996</v>
      </c>
    </row>
    <row r="73" spans="1:26" x14ac:dyDescent="0.25">
      <c r="A73" s="1" t="s">
        <v>14</v>
      </c>
      <c r="B73" s="18">
        <f>B72+C72+E72+D72</f>
        <v>2398.4</v>
      </c>
      <c r="C73" s="18"/>
      <c r="D73" s="18"/>
      <c r="E73" s="18"/>
      <c r="F73" s="1"/>
      <c r="G73" s="3">
        <v>800</v>
      </c>
      <c r="H73" s="3">
        <f>IF((B73-G73)&lt;0,ROUND(B73/0.675,2),ROUND((((((B73)-G73)*1.14944)+G73)/0.675),2))</f>
        <v>3907.06</v>
      </c>
      <c r="I73" s="3"/>
      <c r="J73" s="3"/>
      <c r="K73" s="3"/>
      <c r="L73" s="3">
        <f>ROUND(H73*0.325,2)</f>
        <v>1269.79</v>
      </c>
      <c r="M73" s="3">
        <f>H73-L73</f>
        <v>2637.27</v>
      </c>
      <c r="N73" s="3">
        <f>IF((M73-G73)&lt;0,0,ROUND((M73-G73)*0.13,2))</f>
        <v>238.85</v>
      </c>
      <c r="O73" s="3"/>
      <c r="P73" s="3"/>
      <c r="Q73" s="3"/>
      <c r="R73" s="3">
        <f>ROUND($B$5*0.005,2)</f>
        <v>3.49</v>
      </c>
      <c r="S73" s="3">
        <f>ROUND($B$5*0.005,2)</f>
        <v>3.49</v>
      </c>
      <c r="T73" s="3">
        <f>ROUND($H$5*0.005,2)</f>
        <v>5.17</v>
      </c>
      <c r="U73" s="9">
        <f>SUM(M73)-N73</f>
        <v>2398.42</v>
      </c>
      <c r="V73" s="3">
        <f>L73+N73+R73+S73+T73</f>
        <v>1520.79</v>
      </c>
      <c r="W73" s="3">
        <f t="shared" si="9"/>
        <v>3919.21</v>
      </c>
      <c r="X73" s="4">
        <f t="shared" si="10"/>
        <v>0.388034833550639</v>
      </c>
      <c r="Y73" s="4">
        <f t="shared" si="11"/>
        <v>0.63407993595783885</v>
      </c>
      <c r="Z73" s="17"/>
    </row>
    <row r="74" spans="1:26" x14ac:dyDescent="0.25">
      <c r="A74" s="5" t="s">
        <v>13</v>
      </c>
      <c r="B74" s="6">
        <f>B72+50</f>
        <v>2150</v>
      </c>
      <c r="C74" s="6">
        <f>C72</f>
        <v>207.9</v>
      </c>
      <c r="D74" s="6">
        <f>D72</f>
        <v>53</v>
      </c>
      <c r="E74" s="6">
        <f>E72</f>
        <v>37.5</v>
      </c>
      <c r="F74" s="5">
        <f>F72</f>
        <v>1</v>
      </c>
      <c r="G74" s="6">
        <f>F74*300</f>
        <v>300</v>
      </c>
      <c r="H74" s="6">
        <f>IF(G74&gt;B74,ROUND(B74/0.69,2),ROUND(((((B74-G74)*1.11111)+G74)/0.69),2))</f>
        <v>3413.85</v>
      </c>
      <c r="I74" s="6">
        <f>ROUND(H74*0.17,2)</f>
        <v>580.35</v>
      </c>
      <c r="J74" s="6">
        <f>ROUND(H74*0.125,2)</f>
        <v>426.73</v>
      </c>
      <c r="K74" s="6">
        <f>ROUND(H74*0.015,2)</f>
        <v>51.21</v>
      </c>
      <c r="L74" s="6"/>
      <c r="M74" s="6">
        <f>H74-I74-J74-K74</f>
        <v>2355.56</v>
      </c>
      <c r="N74" s="6">
        <f>IF((H74-I74-J74-K74-G74)&lt;0,0,ROUND((H74-I74-J74-K74-G74)*0.1,2))</f>
        <v>205.56</v>
      </c>
      <c r="O74" s="6">
        <f>ROUND(H74*0.06,2)</f>
        <v>204.83</v>
      </c>
      <c r="P74" s="6">
        <f>ROUND(H74*0.04,2)</f>
        <v>136.55000000000001</v>
      </c>
      <c r="Q74" s="6">
        <f>ROUND(H74*0.005,2)</f>
        <v>17.07</v>
      </c>
      <c r="R74" s="6">
        <f>ROUND(B74*0.005,2)</f>
        <v>10.75</v>
      </c>
      <c r="S74" s="6">
        <f>ROUND(B74*0.005,2)</f>
        <v>10.75</v>
      </c>
      <c r="T74" s="6">
        <f>ROUND(H74*0.005,2)</f>
        <v>17.07</v>
      </c>
      <c r="U74" s="10">
        <f>SUM(M74)-N74+C74+E74+D74</f>
        <v>2448.4</v>
      </c>
      <c r="V74" s="6">
        <f>SUM(I74:K74,N74,O74:T74)</f>
        <v>1660.8699999999997</v>
      </c>
      <c r="W74" s="6">
        <f t="shared" si="9"/>
        <v>4109.2699999999995</v>
      </c>
      <c r="X74" s="7">
        <f t="shared" si="10"/>
        <v>0.40417641089536582</v>
      </c>
      <c r="Y74" s="7">
        <f t="shared" si="11"/>
        <v>0.67834912595981034</v>
      </c>
      <c r="Z74" s="13">
        <f>W75-W74</f>
        <v>-104.92000000000007</v>
      </c>
    </row>
    <row r="75" spans="1:26" x14ac:dyDescent="0.25">
      <c r="A75" s="5" t="s">
        <v>14</v>
      </c>
      <c r="B75" s="14">
        <f>B74+C74+E74+D74</f>
        <v>2448.4</v>
      </c>
      <c r="C75" s="15"/>
      <c r="D75" s="15"/>
      <c r="E75" s="16"/>
      <c r="F75" s="5"/>
      <c r="G75" s="6">
        <v>800</v>
      </c>
      <c r="H75" s="6">
        <f>IF((B75-G75)&lt;0,ROUND(B75/0.675,2),ROUND((((((B75)-G75)*1.14944)+G75)/0.675),2))</f>
        <v>3992.2</v>
      </c>
      <c r="I75" s="6"/>
      <c r="J75" s="6"/>
      <c r="K75" s="6"/>
      <c r="L75" s="6">
        <f>ROUND(H75*0.325,2)</f>
        <v>1297.47</v>
      </c>
      <c r="M75" s="6">
        <f>H75-L75</f>
        <v>2694.7299999999996</v>
      </c>
      <c r="N75" s="6">
        <f>IF((M75-G75)&lt;0,0,ROUND((M75-G75)*0.13,2))</f>
        <v>246.31</v>
      </c>
      <c r="O75" s="6"/>
      <c r="P75" s="6"/>
      <c r="Q75" s="6"/>
      <c r="R75" s="6">
        <f>ROUND($B$5*0.005,2)</f>
        <v>3.49</v>
      </c>
      <c r="S75" s="6">
        <f>ROUND($B$5*0.005,2)</f>
        <v>3.49</v>
      </c>
      <c r="T75" s="6">
        <f>ROUND($H$5*0.005,2)</f>
        <v>5.17</v>
      </c>
      <c r="U75" s="10">
        <f>SUM(M75)-N75</f>
        <v>2448.4199999999996</v>
      </c>
      <c r="V75" s="6">
        <f>L75+N75+R75+S75+T75</f>
        <v>1555.93</v>
      </c>
      <c r="W75" s="6">
        <f t="shared" si="9"/>
        <v>4004.3499999999995</v>
      </c>
      <c r="X75" s="7">
        <f t="shared" si="10"/>
        <v>0.38855994106409286</v>
      </c>
      <c r="Y75" s="7">
        <f t="shared" si="11"/>
        <v>0.63548329126538761</v>
      </c>
      <c r="Z75" s="13"/>
    </row>
    <row r="76" spans="1:26" x14ac:dyDescent="0.25">
      <c r="A76" s="1" t="s">
        <v>13</v>
      </c>
      <c r="B76" s="3">
        <f>B74+50</f>
        <v>2200</v>
      </c>
      <c r="C76" s="3">
        <f>C74</f>
        <v>207.9</v>
      </c>
      <c r="D76" s="3">
        <f>D74</f>
        <v>53</v>
      </c>
      <c r="E76" s="3">
        <f>E74</f>
        <v>37.5</v>
      </c>
      <c r="F76" s="1">
        <f>F74</f>
        <v>1</v>
      </c>
      <c r="G76" s="3">
        <f>F76*300</f>
        <v>300</v>
      </c>
      <c r="H76" s="3">
        <f>IF(G76&gt;B76,ROUND(B76/0.69,2),ROUND(((((B76-G76)*1.11111)+G76)/0.69),2))</f>
        <v>3494.36</v>
      </c>
      <c r="I76" s="3">
        <f>ROUND(H76*0.17,2)</f>
        <v>594.04</v>
      </c>
      <c r="J76" s="3">
        <f>ROUND(H76*0.125,2)</f>
        <v>436.8</v>
      </c>
      <c r="K76" s="3">
        <f>ROUND(H76*0.015,2)</f>
        <v>52.42</v>
      </c>
      <c r="L76" s="3"/>
      <c r="M76" s="3">
        <f>H76-I76-J76-K76</f>
        <v>2411.1</v>
      </c>
      <c r="N76" s="3">
        <f>IF((H76-I76-J76-K76-G76)&lt;0,0,ROUND((H76-I76-J76-K76-G76)*0.1,2))</f>
        <v>211.11</v>
      </c>
      <c r="O76" s="3">
        <f>ROUND(H76*0.06,2)</f>
        <v>209.66</v>
      </c>
      <c r="P76" s="3">
        <f>ROUND(H76*0.04,2)</f>
        <v>139.77000000000001</v>
      </c>
      <c r="Q76" s="3">
        <f>ROUND(H76*0.005,2)</f>
        <v>17.47</v>
      </c>
      <c r="R76" s="3">
        <f>ROUND(B76*0.005,2)</f>
        <v>11</v>
      </c>
      <c r="S76" s="3">
        <f>ROUND(B76*0.005,2)</f>
        <v>11</v>
      </c>
      <c r="T76" s="3">
        <f>ROUND(H76*0.005,2)</f>
        <v>17.47</v>
      </c>
      <c r="U76" s="9">
        <f>SUM(M76)-N76+C76+E76+D76</f>
        <v>2498.39</v>
      </c>
      <c r="V76" s="3">
        <f>SUM(I76:K76,N76,O76:T76)</f>
        <v>1700.74</v>
      </c>
      <c r="W76" s="3">
        <f t="shared" si="9"/>
        <v>4199.13</v>
      </c>
      <c r="X76" s="4">
        <f t="shared" si="10"/>
        <v>0.40502199265085864</v>
      </c>
      <c r="Y76" s="4">
        <f t="shared" si="11"/>
        <v>0.68073439294905924</v>
      </c>
      <c r="Z76" s="17">
        <f>W77-W76</f>
        <v>-109.63000000000011</v>
      </c>
    </row>
    <row r="77" spans="1:26" x14ac:dyDescent="0.25">
      <c r="A77" s="1" t="s">
        <v>14</v>
      </c>
      <c r="B77" s="18">
        <f>B76+C76+E76+D76</f>
        <v>2498.4</v>
      </c>
      <c r="C77" s="18"/>
      <c r="D77" s="18"/>
      <c r="E77" s="18"/>
      <c r="F77" s="1"/>
      <c r="G77" s="3">
        <v>800</v>
      </c>
      <c r="H77" s="3">
        <f>IF((B77-G77)&lt;0,ROUND(B77/0.675,2),ROUND((((((B77)-G77)*1.14944)+G77)/0.675),2))</f>
        <v>4077.35</v>
      </c>
      <c r="I77" s="3"/>
      <c r="J77" s="3"/>
      <c r="K77" s="3"/>
      <c r="L77" s="3">
        <f>ROUND(H77*0.325,2)</f>
        <v>1325.14</v>
      </c>
      <c r="M77" s="3">
        <f>H77-L77</f>
        <v>2752.21</v>
      </c>
      <c r="N77" s="3">
        <f>IF((M77-G77)&lt;0,0,ROUND((M77-G77)*0.13,2))</f>
        <v>253.79</v>
      </c>
      <c r="O77" s="3"/>
      <c r="P77" s="3"/>
      <c r="Q77" s="3"/>
      <c r="R77" s="3">
        <f>ROUND($B$5*0.005,2)</f>
        <v>3.49</v>
      </c>
      <c r="S77" s="3">
        <f>ROUND($B$5*0.005,2)</f>
        <v>3.49</v>
      </c>
      <c r="T77" s="3">
        <f>ROUND($H$5*0.005,2)</f>
        <v>5.17</v>
      </c>
      <c r="U77" s="9">
        <f>SUM(M77)-N77</f>
        <v>2498.42</v>
      </c>
      <c r="V77" s="3">
        <f>L77+N77+R77+S77+T77</f>
        <v>1591.0800000000002</v>
      </c>
      <c r="W77" s="3">
        <f t="shared" si="9"/>
        <v>4089.5</v>
      </c>
      <c r="X77" s="4">
        <f t="shared" si="10"/>
        <v>0.38906467783347604</v>
      </c>
      <c r="Y77" s="4">
        <f t="shared" si="11"/>
        <v>0.63683447939097515</v>
      </c>
      <c r="Z77" s="17"/>
    </row>
    <row r="78" spans="1:26" x14ac:dyDescent="0.25">
      <c r="A78" s="5" t="s">
        <v>13</v>
      </c>
      <c r="B78" s="6">
        <f>B76+50</f>
        <v>2250</v>
      </c>
      <c r="C78" s="6">
        <f>C76</f>
        <v>207.9</v>
      </c>
      <c r="D78" s="6">
        <f>D76</f>
        <v>53</v>
      </c>
      <c r="E78" s="6">
        <f>E76</f>
        <v>37.5</v>
      </c>
      <c r="F78" s="5">
        <f>F76</f>
        <v>1</v>
      </c>
      <c r="G78" s="6">
        <f>F78*300</f>
        <v>300</v>
      </c>
      <c r="H78" s="6">
        <f>IF(G78&gt;B78,ROUND(B78/0.69,2),ROUND(((((B78-G78)*1.11111)+G78)/0.69),2))</f>
        <v>3574.88</v>
      </c>
      <c r="I78" s="6">
        <f>ROUND(H78*0.17,2)</f>
        <v>607.73</v>
      </c>
      <c r="J78" s="6">
        <f>ROUND(H78*0.125,2)</f>
        <v>446.86</v>
      </c>
      <c r="K78" s="6">
        <f>ROUND(H78*0.015,2)</f>
        <v>53.62</v>
      </c>
      <c r="L78" s="6"/>
      <c r="M78" s="6">
        <f>H78-I78-J78-K78</f>
        <v>2466.67</v>
      </c>
      <c r="N78" s="6">
        <f>IF((H78-I78-J78-K78-G78)&lt;0,0,ROUND((H78-I78-J78-K78-G78)*0.1,2))</f>
        <v>216.67</v>
      </c>
      <c r="O78" s="6">
        <f>ROUND(H78*0.06,2)</f>
        <v>214.49</v>
      </c>
      <c r="P78" s="6">
        <f>ROUND(H78*0.04,2)</f>
        <v>143</v>
      </c>
      <c r="Q78" s="6">
        <f>ROUND(H78*0.005,2)</f>
        <v>17.87</v>
      </c>
      <c r="R78" s="6">
        <f>ROUND(B78*0.005,2)</f>
        <v>11.25</v>
      </c>
      <c r="S78" s="6">
        <f>ROUND(B78*0.005,2)</f>
        <v>11.25</v>
      </c>
      <c r="T78" s="6">
        <f>ROUND(H78*0.005,2)</f>
        <v>17.87</v>
      </c>
      <c r="U78" s="10">
        <f>SUM(M78)-N78+C78+E78+D78</f>
        <v>2548.4</v>
      </c>
      <c r="V78" s="6">
        <f>SUM(I78:K78,N78,O78:T78)</f>
        <v>1740.61</v>
      </c>
      <c r="W78" s="6">
        <f t="shared" si="9"/>
        <v>4289.01</v>
      </c>
      <c r="X78" s="7">
        <f t="shared" si="10"/>
        <v>0.40583024987118232</v>
      </c>
      <c r="Y78" s="7">
        <f t="shared" si="11"/>
        <v>0.68302071888243598</v>
      </c>
      <c r="Z78" s="13">
        <f>W79-W78</f>
        <v>-114.36999999999989</v>
      </c>
    </row>
    <row r="79" spans="1:26" x14ac:dyDescent="0.25">
      <c r="A79" s="5" t="s">
        <v>14</v>
      </c>
      <c r="B79" s="14">
        <f>B78+C78+E78+D78</f>
        <v>2548.4</v>
      </c>
      <c r="C79" s="15"/>
      <c r="D79" s="15"/>
      <c r="E79" s="16"/>
      <c r="F79" s="5"/>
      <c r="G79" s="6">
        <v>800</v>
      </c>
      <c r="H79" s="6">
        <f>IF((B79-G79)&lt;0,ROUND(B79/0.675,2),ROUND((((((B79)-G79)*1.14944)+G79)/0.675),2))</f>
        <v>4162.49</v>
      </c>
      <c r="I79" s="6"/>
      <c r="J79" s="6"/>
      <c r="K79" s="6"/>
      <c r="L79" s="6">
        <f>ROUND(H79*0.325,2)</f>
        <v>1352.81</v>
      </c>
      <c r="M79" s="6">
        <f>H79-L79</f>
        <v>2809.68</v>
      </c>
      <c r="N79" s="6">
        <f>IF((M79-G79)&lt;0,0,ROUND((M79-G79)*0.13,2))</f>
        <v>261.26</v>
      </c>
      <c r="O79" s="6"/>
      <c r="P79" s="6"/>
      <c r="Q79" s="6"/>
      <c r="R79" s="6">
        <f>ROUND($B$5*0.005,2)</f>
        <v>3.49</v>
      </c>
      <c r="S79" s="6">
        <f>ROUND($B$5*0.005,2)</f>
        <v>3.49</v>
      </c>
      <c r="T79" s="6">
        <f>ROUND($H$5*0.005,2)</f>
        <v>5.17</v>
      </c>
      <c r="U79" s="10">
        <f>SUM(M79)-N79</f>
        <v>2548.42</v>
      </c>
      <c r="V79" s="6">
        <f>L79+N79+R79+S79+T79</f>
        <v>1626.22</v>
      </c>
      <c r="W79" s="6">
        <f t="shared" si="9"/>
        <v>4174.6400000000003</v>
      </c>
      <c r="X79" s="7">
        <f t="shared" si="10"/>
        <v>0.38954736216775576</v>
      </c>
      <c r="Y79" s="7">
        <f t="shared" si="11"/>
        <v>0.63812872289497025</v>
      </c>
      <c r="Z79" s="13"/>
    </row>
    <row r="80" spans="1:26" x14ac:dyDescent="0.25">
      <c r="A80" s="1" t="s">
        <v>13</v>
      </c>
      <c r="B80" s="3">
        <f>B78+50</f>
        <v>2300</v>
      </c>
      <c r="C80" s="3">
        <f>C78</f>
        <v>207.9</v>
      </c>
      <c r="D80" s="3">
        <f>D78</f>
        <v>53</v>
      </c>
      <c r="E80" s="3">
        <f>E78</f>
        <v>37.5</v>
      </c>
      <c r="F80" s="1">
        <f>F78</f>
        <v>1</v>
      </c>
      <c r="G80" s="3">
        <f>F80*300</f>
        <v>300</v>
      </c>
      <c r="H80" s="3">
        <f>IF(G80&gt;B80,ROUND(B80/0.69,2),ROUND(((((B80-G80)*1.11111)+G80)/0.69),2))</f>
        <v>3655.39</v>
      </c>
      <c r="I80" s="3">
        <f>ROUND(H80*0.17,2)</f>
        <v>621.41999999999996</v>
      </c>
      <c r="J80" s="3">
        <f>ROUND(H80*0.125,2)</f>
        <v>456.92</v>
      </c>
      <c r="K80" s="3">
        <f>ROUND(H80*0.015,2)</f>
        <v>54.83</v>
      </c>
      <c r="L80" s="3"/>
      <c r="M80" s="3">
        <f>H80-I80-J80-K80</f>
        <v>2522.2199999999998</v>
      </c>
      <c r="N80" s="3">
        <f>IF((H80-I80-J80-K80-G80)&lt;0,0,ROUND((H80-I80-J80-K80-G80)*0.1,2))</f>
        <v>222.22</v>
      </c>
      <c r="O80" s="3">
        <f>ROUND(H80*0.06,2)</f>
        <v>219.32</v>
      </c>
      <c r="P80" s="3">
        <f>ROUND(H80*0.04,2)</f>
        <v>146.22</v>
      </c>
      <c r="Q80" s="3">
        <f>ROUND(H80*0.005,2)</f>
        <v>18.28</v>
      </c>
      <c r="R80" s="3">
        <f>ROUND(B80*0.005,2)</f>
        <v>11.5</v>
      </c>
      <c r="S80" s="3">
        <f>ROUND(B80*0.005,2)</f>
        <v>11.5</v>
      </c>
      <c r="T80" s="3">
        <f>ROUND(H80*0.005,2)</f>
        <v>18.28</v>
      </c>
      <c r="U80" s="9">
        <f>SUM(M80)-N80+C80+E80+D80</f>
        <v>2598.4</v>
      </c>
      <c r="V80" s="3">
        <f>SUM(I80:K80,N80,O80:T80)</f>
        <v>1780.4899999999998</v>
      </c>
      <c r="W80" s="3">
        <f t="shared" si="9"/>
        <v>4378.8899999999994</v>
      </c>
      <c r="X80" s="4">
        <f t="shared" si="10"/>
        <v>0.40660761060451395</v>
      </c>
      <c r="Y80" s="4">
        <f t="shared" si="11"/>
        <v>0.68522552339901466</v>
      </c>
      <c r="Z80" s="17">
        <f>W81-W80</f>
        <v>-119.10999999999876</v>
      </c>
    </row>
    <row r="81" spans="1:26" x14ac:dyDescent="0.25">
      <c r="A81" s="1" t="s">
        <v>14</v>
      </c>
      <c r="B81" s="18">
        <f>B80+C80+E80+D80</f>
        <v>2598.4</v>
      </c>
      <c r="C81" s="18"/>
      <c r="D81" s="18"/>
      <c r="E81" s="18"/>
      <c r="F81" s="1"/>
      <c r="G81" s="3">
        <v>800</v>
      </c>
      <c r="H81" s="3">
        <f>IF((B81-G81)&lt;0,ROUND(B81/0.675,2),ROUND((((((B81)-G81)*1.14944)+G81)/0.675),2))</f>
        <v>4247.63</v>
      </c>
      <c r="I81" s="3"/>
      <c r="J81" s="3"/>
      <c r="K81" s="3"/>
      <c r="L81" s="3">
        <f>ROUND(H81*0.325,2)</f>
        <v>1380.48</v>
      </c>
      <c r="M81" s="3">
        <f>H81-L81</f>
        <v>2867.15</v>
      </c>
      <c r="N81" s="3">
        <f>IF((M81-G81)&lt;0,0,ROUND((M81-G81)*0.13,2))</f>
        <v>268.73</v>
      </c>
      <c r="O81" s="3"/>
      <c r="P81" s="3"/>
      <c r="Q81" s="3"/>
      <c r="R81" s="3">
        <f>ROUND($B$5*0.005,2)</f>
        <v>3.49</v>
      </c>
      <c r="S81" s="3">
        <f>ROUND($B$5*0.005,2)</f>
        <v>3.49</v>
      </c>
      <c r="T81" s="3">
        <f>ROUND($H$5*0.005,2)</f>
        <v>5.17</v>
      </c>
      <c r="U81" s="9">
        <f>SUM(M81)-N81</f>
        <v>2598.42</v>
      </c>
      <c r="V81" s="3">
        <f>L81+N81+R81+S81+T81</f>
        <v>1661.3600000000001</v>
      </c>
      <c r="W81" s="3">
        <f t="shared" si="9"/>
        <v>4259.7800000000007</v>
      </c>
      <c r="X81" s="4">
        <f t="shared" si="10"/>
        <v>0.39001075172896249</v>
      </c>
      <c r="Y81" s="4">
        <f t="shared" si="11"/>
        <v>0.63937315753419388</v>
      </c>
      <c r="Z81" s="17"/>
    </row>
    <row r="82" spans="1:26" x14ac:dyDescent="0.25">
      <c r="A82" s="5" t="s">
        <v>13</v>
      </c>
      <c r="B82" s="6">
        <f>B80+50</f>
        <v>2350</v>
      </c>
      <c r="C82" s="6">
        <f>C80</f>
        <v>207.9</v>
      </c>
      <c r="D82" s="6">
        <f>D80</f>
        <v>53</v>
      </c>
      <c r="E82" s="6">
        <f>E80</f>
        <v>37.5</v>
      </c>
      <c r="F82" s="5">
        <f>F80</f>
        <v>1</v>
      </c>
      <c r="G82" s="6">
        <f>F82*300</f>
        <v>300</v>
      </c>
      <c r="H82" s="6">
        <f>IF(G82&gt;B82,ROUND(B82/0.69,2),ROUND(((((B82-G82)*1.11111)+G82)/0.69),2))</f>
        <v>3735.91</v>
      </c>
      <c r="I82" s="6">
        <f>ROUND(H82*0.17,2)</f>
        <v>635.1</v>
      </c>
      <c r="J82" s="6">
        <f>ROUND(H82*0.125,2)</f>
        <v>466.99</v>
      </c>
      <c r="K82" s="6">
        <f>ROUND(H82*0.015,2)</f>
        <v>56.04</v>
      </c>
      <c r="L82" s="6"/>
      <c r="M82" s="6">
        <f>H82-I82-J82-K82</f>
        <v>2577.7799999999997</v>
      </c>
      <c r="N82" s="6">
        <f>IF((H82-I82-J82-K82-G82)&lt;0,0,ROUND((H82-I82-J82-K82-G82)*0.1,2))</f>
        <v>227.78</v>
      </c>
      <c r="O82" s="6">
        <f>ROUND(H82*0.06,2)</f>
        <v>224.15</v>
      </c>
      <c r="P82" s="6">
        <f>ROUND(H82*0.04,2)</f>
        <v>149.44</v>
      </c>
      <c r="Q82" s="6">
        <f>ROUND(H82*0.005,2)</f>
        <v>18.68</v>
      </c>
      <c r="R82" s="6">
        <f>ROUND(B82*0.005,2)</f>
        <v>11.75</v>
      </c>
      <c r="S82" s="6">
        <f>ROUND(B82*0.005,2)</f>
        <v>11.75</v>
      </c>
      <c r="T82" s="6">
        <f>ROUND(H82*0.005,2)</f>
        <v>18.68</v>
      </c>
      <c r="U82" s="10">
        <f>SUM(M82)-N82+C82+E82+D82</f>
        <v>2648.3999999999996</v>
      </c>
      <c r="V82" s="6">
        <f>SUM(I82:K82,N82,O82:T82)</f>
        <v>1820.3600000000004</v>
      </c>
      <c r="W82" s="6">
        <f t="shared" si="9"/>
        <v>4468.76</v>
      </c>
      <c r="X82" s="7">
        <f t="shared" si="10"/>
        <v>0.40735237515552419</v>
      </c>
      <c r="Y82" s="7">
        <f t="shared" si="11"/>
        <v>0.68734330161607027</v>
      </c>
      <c r="Z82" s="13">
        <f>W83-W82</f>
        <v>-123.82999999999993</v>
      </c>
    </row>
    <row r="83" spans="1:26" x14ac:dyDescent="0.25">
      <c r="A83" s="5" t="s">
        <v>14</v>
      </c>
      <c r="B83" s="14">
        <f>B82+C82+E82+D82</f>
        <v>2648.4</v>
      </c>
      <c r="C83" s="15"/>
      <c r="D83" s="15"/>
      <c r="E83" s="16"/>
      <c r="F83" s="5"/>
      <c r="G83" s="6">
        <v>800</v>
      </c>
      <c r="H83" s="6">
        <f>IF((B83-G83)&lt;0,ROUND(B83/0.675,2),ROUND((((((B83)-G83)*1.14944)+G83)/0.675),2))</f>
        <v>4332.78</v>
      </c>
      <c r="I83" s="6"/>
      <c r="J83" s="6"/>
      <c r="K83" s="6"/>
      <c r="L83" s="6">
        <f>ROUND(H83*0.325,2)</f>
        <v>1408.15</v>
      </c>
      <c r="M83" s="6">
        <f>H83-L83</f>
        <v>2924.6299999999997</v>
      </c>
      <c r="N83" s="6">
        <f>IF((M83-G83)&lt;0,0,ROUND((M83-G83)*0.13,2))</f>
        <v>276.2</v>
      </c>
      <c r="O83" s="6"/>
      <c r="P83" s="6"/>
      <c r="Q83" s="6"/>
      <c r="R83" s="6">
        <f>ROUND($B$5*0.005,2)</f>
        <v>3.49</v>
      </c>
      <c r="S83" s="6">
        <f>ROUND($B$5*0.005,2)</f>
        <v>3.49</v>
      </c>
      <c r="T83" s="6">
        <f>ROUND($H$5*0.005,2)</f>
        <v>5.17</v>
      </c>
      <c r="U83" s="10">
        <f>SUM(M83)-N83</f>
        <v>2648.43</v>
      </c>
      <c r="V83" s="6">
        <f>L83+N83+R83+S83+T83</f>
        <v>1696.5000000000002</v>
      </c>
      <c r="W83" s="6">
        <f t="shared" si="9"/>
        <v>4344.93</v>
      </c>
      <c r="X83" s="7">
        <f t="shared" si="10"/>
        <v>0.39045508213020697</v>
      </c>
      <c r="Y83" s="7">
        <f t="shared" si="11"/>
        <v>0.64056818567981799</v>
      </c>
      <c r="Z83" s="13"/>
    </row>
    <row r="84" spans="1:26" x14ac:dyDescent="0.25">
      <c r="A84" s="1" t="s">
        <v>13</v>
      </c>
      <c r="B84" s="3">
        <f>B82+50</f>
        <v>2400</v>
      </c>
      <c r="C84" s="3">
        <f>C82</f>
        <v>207.9</v>
      </c>
      <c r="D84" s="3">
        <f>D82</f>
        <v>53</v>
      </c>
      <c r="E84" s="3">
        <f>E82</f>
        <v>37.5</v>
      </c>
      <c r="F84" s="1">
        <f>F82</f>
        <v>1</v>
      </c>
      <c r="G84" s="3">
        <f>F84*300</f>
        <v>300</v>
      </c>
      <c r="H84" s="3">
        <f>IF(G84&gt;B84,ROUND(B84/0.69,2),ROUND(((((B84-G84)*1.11111)+G84)/0.69),2))</f>
        <v>3816.42</v>
      </c>
      <c r="I84" s="3">
        <f>ROUND(H84*0.17,2)</f>
        <v>648.79</v>
      </c>
      <c r="J84" s="3">
        <f>ROUND(H84*0.125,2)</f>
        <v>477.05</v>
      </c>
      <c r="K84" s="3">
        <f>ROUND(H84*0.015,2)</f>
        <v>57.25</v>
      </c>
      <c r="L84" s="3"/>
      <c r="M84" s="3">
        <f>H84-I84-J84-K84</f>
        <v>2633.33</v>
      </c>
      <c r="N84" s="3">
        <f>IF((H84-I84-J84-K84-G84)&lt;0,0,ROUND((H84-I84-J84-K84-G84)*0.1,2))</f>
        <v>233.33</v>
      </c>
      <c r="O84" s="3">
        <f>ROUND(H84*0.06,2)</f>
        <v>228.99</v>
      </c>
      <c r="P84" s="3">
        <f>ROUND(H84*0.04,2)</f>
        <v>152.66</v>
      </c>
      <c r="Q84" s="3">
        <f>ROUND(H84*0.005,2)</f>
        <v>19.079999999999998</v>
      </c>
      <c r="R84" s="3">
        <f>ROUND(B84*0.005,2)</f>
        <v>12</v>
      </c>
      <c r="S84" s="3">
        <f>ROUND(B84*0.005,2)</f>
        <v>12</v>
      </c>
      <c r="T84" s="3">
        <f>ROUND(H84*0.005,2)</f>
        <v>19.079999999999998</v>
      </c>
      <c r="U84" s="9">
        <f>SUM(M84)-N84+C84+E84+D84</f>
        <v>2698.4</v>
      </c>
      <c r="V84" s="3">
        <f>SUM(I84:K84,N84,O84:T84)</f>
        <v>1860.2299999999998</v>
      </c>
      <c r="W84" s="3">
        <f t="shared" si="9"/>
        <v>4558.63</v>
      </c>
      <c r="X84" s="4">
        <f t="shared" si="10"/>
        <v>0.40806777474811506</v>
      </c>
      <c r="Y84" s="4">
        <f t="shared" si="11"/>
        <v>0.6893825970945745</v>
      </c>
      <c r="Z84" s="17">
        <f>W85-W84</f>
        <v>-128.55999999999949</v>
      </c>
    </row>
    <row r="85" spans="1:26" x14ac:dyDescent="0.25">
      <c r="A85" s="1" t="s">
        <v>14</v>
      </c>
      <c r="B85" s="18">
        <f>B84+C84+E84+D84</f>
        <v>2698.4</v>
      </c>
      <c r="C85" s="18"/>
      <c r="D85" s="18"/>
      <c r="E85" s="18"/>
      <c r="F85" s="1"/>
      <c r="G85" s="3">
        <v>800</v>
      </c>
      <c r="H85" s="3">
        <f>IF((B85-G85)&lt;0,ROUND(B85/0.675,2),ROUND((((((B85)-G85)*1.14944)+G85)/0.675),2))</f>
        <v>4417.92</v>
      </c>
      <c r="I85" s="3"/>
      <c r="J85" s="3"/>
      <c r="K85" s="3"/>
      <c r="L85" s="3">
        <f>ROUND(H85*0.325,2)</f>
        <v>1435.82</v>
      </c>
      <c r="M85" s="3">
        <f>H85-L85</f>
        <v>2982.1000000000004</v>
      </c>
      <c r="N85" s="3">
        <f>IF((M85-G85)&lt;0,0,ROUND((M85-G85)*0.13,2))</f>
        <v>283.67</v>
      </c>
      <c r="O85" s="3"/>
      <c r="P85" s="3"/>
      <c r="Q85" s="3"/>
      <c r="R85" s="3">
        <f>ROUND($B$5*0.005,2)</f>
        <v>3.49</v>
      </c>
      <c r="S85" s="3">
        <f>ROUND($B$5*0.005,2)</f>
        <v>3.49</v>
      </c>
      <c r="T85" s="3">
        <f>ROUND($H$5*0.005,2)</f>
        <v>5.17</v>
      </c>
      <c r="U85" s="9">
        <f>SUM(M85)-N85</f>
        <v>2698.4300000000003</v>
      </c>
      <c r="V85" s="3">
        <f>L85+N85+R85+S85+T85</f>
        <v>1731.64</v>
      </c>
      <c r="W85" s="3">
        <f t="shared" si="9"/>
        <v>4430.0700000000006</v>
      </c>
      <c r="X85" s="4">
        <f t="shared" si="10"/>
        <v>0.39088321403499265</v>
      </c>
      <c r="Y85" s="4">
        <f t="shared" si="11"/>
        <v>0.64172129719874149</v>
      </c>
      <c r="Z85" s="17"/>
    </row>
    <row r="86" spans="1:26" x14ac:dyDescent="0.25">
      <c r="A86" s="5" t="s">
        <v>13</v>
      </c>
      <c r="B86" s="6">
        <f>B84+50</f>
        <v>2450</v>
      </c>
      <c r="C86" s="6">
        <f>C84</f>
        <v>207.9</v>
      </c>
      <c r="D86" s="6">
        <f>D84</f>
        <v>53</v>
      </c>
      <c r="E86" s="6">
        <f>E84</f>
        <v>37.5</v>
      </c>
      <c r="F86" s="5">
        <f>F84</f>
        <v>1</v>
      </c>
      <c r="G86" s="6">
        <f>F86*300</f>
        <v>300</v>
      </c>
      <c r="H86" s="6">
        <f>IF(G86&gt;B86,ROUND(B86/0.69,2),ROUND(((((B86-G86)*1.11111)+G86)/0.69),2))</f>
        <v>3896.94</v>
      </c>
      <c r="I86" s="6">
        <f>ROUND(H86*0.17,2)</f>
        <v>662.48</v>
      </c>
      <c r="J86" s="6">
        <f>ROUND(H86*0.125,2)</f>
        <v>487.12</v>
      </c>
      <c r="K86" s="6">
        <f>ROUND(H86*0.015,2)</f>
        <v>58.45</v>
      </c>
      <c r="L86" s="6"/>
      <c r="M86" s="6">
        <f>H86-I86-J86-K86</f>
        <v>2688.8900000000003</v>
      </c>
      <c r="N86" s="6">
        <f>IF((H86-I86-J86-K86-G86)&lt;0,0,ROUND((H86-I86-J86-K86-G86)*0.1,2))</f>
        <v>238.89</v>
      </c>
      <c r="O86" s="6">
        <f>ROUND(H86*0.06,2)</f>
        <v>233.82</v>
      </c>
      <c r="P86" s="6">
        <f>ROUND(H86*0.04,2)</f>
        <v>155.88</v>
      </c>
      <c r="Q86" s="6">
        <f>ROUND(H86*0.005,2)</f>
        <v>19.48</v>
      </c>
      <c r="R86" s="6">
        <f>ROUND(B86*0.005,2)</f>
        <v>12.25</v>
      </c>
      <c r="S86" s="6">
        <f>ROUND(B86*0.005,2)</f>
        <v>12.25</v>
      </c>
      <c r="T86" s="6">
        <f>ROUND(H86*0.005,2)</f>
        <v>19.48</v>
      </c>
      <c r="U86" s="10">
        <f>SUM(M86)-N86+C86+E86+D86</f>
        <v>2748.4000000000005</v>
      </c>
      <c r="V86" s="6">
        <f>SUM(I86:K86,N86,O86:T86)</f>
        <v>1900.1</v>
      </c>
      <c r="W86" s="6">
        <f t="shared" si="9"/>
        <v>4648.5</v>
      </c>
      <c r="X86" s="7">
        <f t="shared" si="10"/>
        <v>0.40875551253092396</v>
      </c>
      <c r="Y86" s="7">
        <f t="shared" si="11"/>
        <v>0.69134769320331813</v>
      </c>
      <c r="Z86" s="13">
        <f>W87-W86</f>
        <v>-133.28000000000065</v>
      </c>
    </row>
    <row r="87" spans="1:26" x14ac:dyDescent="0.25">
      <c r="A87" s="5" t="s">
        <v>14</v>
      </c>
      <c r="B87" s="14">
        <f>B86+C86+E86+D86</f>
        <v>2748.4</v>
      </c>
      <c r="C87" s="15"/>
      <c r="D87" s="15"/>
      <c r="E87" s="16"/>
      <c r="F87" s="5"/>
      <c r="G87" s="6">
        <v>800</v>
      </c>
      <c r="H87" s="6">
        <f>IF((B87-G87)&lt;0,ROUND(B87/0.675,2),ROUND((((((B87)-G87)*1.14944)+G87)/0.675),2))</f>
        <v>4503.07</v>
      </c>
      <c r="I87" s="6"/>
      <c r="J87" s="6"/>
      <c r="K87" s="6"/>
      <c r="L87" s="6">
        <f>ROUND(H87*0.325,2)</f>
        <v>1463.5</v>
      </c>
      <c r="M87" s="6">
        <f>H87-L87</f>
        <v>3039.5699999999997</v>
      </c>
      <c r="N87" s="6">
        <f>IF((M87-G87)&lt;0,0,ROUND((M87-G87)*0.13,2))</f>
        <v>291.14</v>
      </c>
      <c r="O87" s="6"/>
      <c r="P87" s="6"/>
      <c r="Q87" s="6"/>
      <c r="R87" s="6">
        <f>ROUND($B$5*0.005,2)</f>
        <v>3.49</v>
      </c>
      <c r="S87" s="6">
        <f>ROUND($B$5*0.005,2)</f>
        <v>3.49</v>
      </c>
      <c r="T87" s="6">
        <f>ROUND($H$5*0.005,2)</f>
        <v>5.17</v>
      </c>
      <c r="U87" s="10">
        <f>SUM(M87)-N87</f>
        <v>2748.43</v>
      </c>
      <c r="V87" s="6">
        <f>L87+N87+R87+S87+T87</f>
        <v>1766.79</v>
      </c>
      <c r="W87" s="6">
        <f t="shared" si="9"/>
        <v>4515.2199999999993</v>
      </c>
      <c r="X87" s="7">
        <f t="shared" si="10"/>
        <v>0.39129654811947151</v>
      </c>
      <c r="Y87" s="7">
        <f t="shared" si="11"/>
        <v>0.64283609187790847</v>
      </c>
      <c r="Z87" s="13"/>
    </row>
    <row r="88" spans="1:26" x14ac:dyDescent="0.25">
      <c r="A88" s="1" t="s">
        <v>13</v>
      </c>
      <c r="B88" s="3">
        <f>B86+50</f>
        <v>2500</v>
      </c>
      <c r="C88" s="3">
        <f>C86</f>
        <v>207.9</v>
      </c>
      <c r="D88" s="3">
        <f>D86</f>
        <v>53</v>
      </c>
      <c r="E88" s="3">
        <f>E86</f>
        <v>37.5</v>
      </c>
      <c r="F88" s="1">
        <f>F86</f>
        <v>1</v>
      </c>
      <c r="G88" s="3">
        <f>F88*300</f>
        <v>300</v>
      </c>
      <c r="H88" s="3">
        <f>IF(G88&gt;B88,ROUND(B88/0.69,2),ROUND(((((B88-G88)*1.11111)+G88)/0.69),2))</f>
        <v>3977.45</v>
      </c>
      <c r="I88" s="3">
        <f>ROUND(H88*0.17,2)</f>
        <v>676.17</v>
      </c>
      <c r="J88" s="3">
        <f>ROUND(H88*0.125,2)</f>
        <v>497.18</v>
      </c>
      <c r="K88" s="3">
        <f>ROUND(H88*0.015,2)</f>
        <v>59.66</v>
      </c>
      <c r="L88" s="3"/>
      <c r="M88" s="3">
        <f>H88-I88-J88-K88</f>
        <v>2744.44</v>
      </c>
      <c r="N88" s="3">
        <f>IF((H88-I88-J88-K88-G88)&lt;0,0,ROUND((H88-I88-J88-K88-G88)*0.1,2))</f>
        <v>244.44</v>
      </c>
      <c r="O88" s="3">
        <f>ROUND(H88*0.06,2)</f>
        <v>238.65</v>
      </c>
      <c r="P88" s="3">
        <f>ROUND(H88*0.04,2)</f>
        <v>159.1</v>
      </c>
      <c r="Q88" s="3">
        <f>ROUND(H88*0.005,2)</f>
        <v>19.89</v>
      </c>
      <c r="R88" s="3">
        <f>ROUND(B88*0.005,2)</f>
        <v>12.5</v>
      </c>
      <c r="S88" s="3">
        <f>ROUND(B88*0.005,2)</f>
        <v>12.5</v>
      </c>
      <c r="T88" s="3">
        <f>ROUND(H88*0.005,2)</f>
        <v>19.89</v>
      </c>
      <c r="U88" s="9">
        <f>SUM(M88)-N88+C88+E88+D88</f>
        <v>2798.4</v>
      </c>
      <c r="V88" s="3">
        <f>SUM(I88:K88,N88,O88:T88)</f>
        <v>1939.9800000000002</v>
      </c>
      <c r="W88" s="3">
        <f t="shared" si="9"/>
        <v>4738.38</v>
      </c>
      <c r="X88" s="4">
        <f t="shared" si="10"/>
        <v>0.40941840882326874</v>
      </c>
      <c r="Y88" s="4">
        <f t="shared" si="11"/>
        <v>0.69324614065180112</v>
      </c>
      <c r="Z88" s="17">
        <f>W89-W88</f>
        <v>-138.01999999999953</v>
      </c>
    </row>
    <row r="89" spans="1:26" x14ac:dyDescent="0.25">
      <c r="A89" s="1" t="s">
        <v>14</v>
      </c>
      <c r="B89" s="18">
        <f>B88+C88+E88+D88</f>
        <v>2798.4</v>
      </c>
      <c r="C89" s="18"/>
      <c r="D89" s="18"/>
      <c r="E89" s="18"/>
      <c r="F89" s="1"/>
      <c r="G89" s="3">
        <v>800</v>
      </c>
      <c r="H89" s="3">
        <f>IF((B89-G89)&lt;0,ROUND(B89/0.675,2),ROUND((((((B89)-G89)*1.14944)+G89)/0.675),2))</f>
        <v>4588.21</v>
      </c>
      <c r="I89" s="3"/>
      <c r="J89" s="3"/>
      <c r="K89" s="3"/>
      <c r="L89" s="3">
        <f>ROUND(H89*0.325,2)</f>
        <v>1491.17</v>
      </c>
      <c r="M89" s="3">
        <f>H89-L89</f>
        <v>3097.04</v>
      </c>
      <c r="N89" s="3">
        <f>IF((M89-G89)&lt;0,0,ROUND((M89-G89)*0.13,2))</f>
        <v>298.62</v>
      </c>
      <c r="O89" s="3"/>
      <c r="P89" s="3"/>
      <c r="Q89" s="3"/>
      <c r="R89" s="3">
        <f>ROUND($B$5*0.005,2)</f>
        <v>3.49</v>
      </c>
      <c r="S89" s="3">
        <f>ROUND($B$5*0.005,2)</f>
        <v>3.49</v>
      </c>
      <c r="T89" s="3">
        <f>ROUND($H$5*0.005,2)</f>
        <v>5.17</v>
      </c>
      <c r="U89" s="9">
        <f>SUM(M89)-N89</f>
        <v>2798.42</v>
      </c>
      <c r="V89" s="3">
        <f>L89+N89+R89+S89+T89</f>
        <v>1801.94</v>
      </c>
      <c r="W89" s="3">
        <f t="shared" si="9"/>
        <v>4600.3600000000006</v>
      </c>
      <c r="X89" s="4">
        <f t="shared" si="10"/>
        <v>0.39169543253136707</v>
      </c>
      <c r="Y89" s="4">
        <f t="shared" si="11"/>
        <v>0.6439133511052666</v>
      </c>
      <c r="Z89" s="17"/>
    </row>
    <row r="90" spans="1:26" x14ac:dyDescent="0.25">
      <c r="A90" s="5" t="s">
        <v>13</v>
      </c>
      <c r="B90" s="6">
        <f>B88+50</f>
        <v>2550</v>
      </c>
      <c r="C90" s="6">
        <f>C88</f>
        <v>207.9</v>
      </c>
      <c r="D90" s="6">
        <f>D88</f>
        <v>53</v>
      </c>
      <c r="E90" s="6">
        <f>E88</f>
        <v>37.5</v>
      </c>
      <c r="F90" s="5">
        <f>F88</f>
        <v>1</v>
      </c>
      <c r="G90" s="6">
        <f>F90*300</f>
        <v>300</v>
      </c>
      <c r="H90" s="6">
        <f>IF(G90&gt;B90,ROUND(B90/0.69,2),ROUND(((((B90-G90)*1.11111)+G90)/0.69),2))</f>
        <v>4057.97</v>
      </c>
      <c r="I90" s="6">
        <f>ROUND(H90*0.17,2)</f>
        <v>689.85</v>
      </c>
      <c r="J90" s="6">
        <f>ROUND(H90*0.125,2)</f>
        <v>507.25</v>
      </c>
      <c r="K90" s="6">
        <f>ROUND(H90*0.015,2)</f>
        <v>60.87</v>
      </c>
      <c r="L90" s="6"/>
      <c r="M90" s="6">
        <f>H90-I90-J90-K90</f>
        <v>2800</v>
      </c>
      <c r="N90" s="6">
        <f>IF((H90-I90-J90-K90-G90)&lt;0,0,ROUND((H90-I90-J90-K90-G90)*0.1,2))</f>
        <v>250</v>
      </c>
      <c r="O90" s="6">
        <f>ROUND(H90*0.06,2)</f>
        <v>243.48</v>
      </c>
      <c r="P90" s="6">
        <f>ROUND(H90*0.04,2)</f>
        <v>162.32</v>
      </c>
      <c r="Q90" s="6">
        <f>ROUND(H90*0.005,2)</f>
        <v>20.29</v>
      </c>
      <c r="R90" s="6">
        <f>ROUND(B90*0.005,2)</f>
        <v>12.75</v>
      </c>
      <c r="S90" s="6">
        <f>ROUND(B90*0.005,2)</f>
        <v>12.75</v>
      </c>
      <c r="T90" s="6">
        <f>ROUND(H90*0.005,2)</f>
        <v>20.29</v>
      </c>
      <c r="U90" s="10">
        <f>SUM(M90)-N90+C90+E90+D90</f>
        <v>2848.4</v>
      </c>
      <c r="V90" s="6">
        <f>SUM(I90:K90,N90,O90:T90)</f>
        <v>1979.8499999999997</v>
      </c>
      <c r="W90" s="6">
        <f t="shared" si="9"/>
        <v>4828.25</v>
      </c>
      <c r="X90" s="7">
        <f t="shared" si="10"/>
        <v>0.41005540309635991</v>
      </c>
      <c r="Y90" s="7">
        <f t="shared" si="11"/>
        <v>0.69507442774891148</v>
      </c>
      <c r="Z90" s="13">
        <f>W91-W90</f>
        <v>-142.75</v>
      </c>
    </row>
    <row r="91" spans="1:26" x14ac:dyDescent="0.25">
      <c r="A91" s="5" t="s">
        <v>14</v>
      </c>
      <c r="B91" s="14">
        <f>B90+C90+E90+D90</f>
        <v>2848.4</v>
      </c>
      <c r="C91" s="15"/>
      <c r="D91" s="15"/>
      <c r="E91" s="16"/>
      <c r="F91" s="5"/>
      <c r="G91" s="6">
        <v>800</v>
      </c>
      <c r="H91" s="6">
        <f>IF((B91-G91)&lt;0,ROUND(B91/0.675,2),ROUND((((((B91)-G91)*1.14944)+G91)/0.675),2))</f>
        <v>4673.3500000000004</v>
      </c>
      <c r="I91" s="6"/>
      <c r="J91" s="6"/>
      <c r="K91" s="6"/>
      <c r="L91" s="6">
        <f>ROUND(H91*0.325,2)</f>
        <v>1518.84</v>
      </c>
      <c r="M91" s="6">
        <f>H91-L91</f>
        <v>3154.51</v>
      </c>
      <c r="N91" s="6">
        <f>IF((M91-G91)&lt;0,0,ROUND((M91-G91)*0.13,2))</f>
        <v>306.08999999999997</v>
      </c>
      <c r="O91" s="6"/>
      <c r="P91" s="6"/>
      <c r="Q91" s="6"/>
      <c r="R91" s="6">
        <f>ROUND($B$5*0.005,2)</f>
        <v>3.49</v>
      </c>
      <c r="S91" s="6">
        <f>ROUND($B$5*0.005,2)</f>
        <v>3.49</v>
      </c>
      <c r="T91" s="6">
        <f>ROUND($H$5*0.005,2)</f>
        <v>5.17</v>
      </c>
      <c r="U91" s="10">
        <f>SUM(M91)-N91</f>
        <v>2848.42</v>
      </c>
      <c r="V91" s="6">
        <f>L91+N91+R91+S91+T91</f>
        <v>1837.08</v>
      </c>
      <c r="W91" s="6">
        <f t="shared" si="9"/>
        <v>4685.5</v>
      </c>
      <c r="X91" s="7">
        <f t="shared" si="10"/>
        <v>0.39207768647956459</v>
      </c>
      <c r="Y91" s="7">
        <f t="shared" si="11"/>
        <v>0.64494702326201891</v>
      </c>
      <c r="Z91" s="13"/>
    </row>
    <row r="92" spans="1:26" x14ac:dyDescent="0.25">
      <c r="A92" s="1" t="s">
        <v>13</v>
      </c>
      <c r="B92" s="3">
        <f>B90+50</f>
        <v>2600</v>
      </c>
      <c r="C92" s="3">
        <f>C90</f>
        <v>207.9</v>
      </c>
      <c r="D92" s="3">
        <f>D90</f>
        <v>53</v>
      </c>
      <c r="E92" s="3">
        <f>E90</f>
        <v>37.5</v>
      </c>
      <c r="F92" s="1">
        <f>F90</f>
        <v>1</v>
      </c>
      <c r="G92" s="3">
        <f>F92*300</f>
        <v>300</v>
      </c>
      <c r="H92" s="3">
        <f>IF(G92&gt;B92,ROUND(B92/0.69,2),ROUND(((((B92-G92)*1.11111)+G92)/0.69),2))</f>
        <v>4138.4799999999996</v>
      </c>
      <c r="I92" s="3">
        <f>ROUND(H92*0.17,2)</f>
        <v>703.54</v>
      </c>
      <c r="J92" s="3">
        <f>ROUND(H92*0.125,2)</f>
        <v>517.30999999999995</v>
      </c>
      <c r="K92" s="3">
        <f>ROUND(H92*0.015,2)</f>
        <v>62.08</v>
      </c>
      <c r="L92" s="3"/>
      <c r="M92" s="3">
        <f>H92-I92-J92-K92</f>
        <v>2855.5499999999997</v>
      </c>
      <c r="N92" s="3">
        <f>IF((H92-I92-J92-K92-G92)&lt;0,0,ROUND((H92-I92-J92-K92-G92)*0.1,2))</f>
        <v>255.56</v>
      </c>
      <c r="O92" s="3">
        <f>ROUND(H92*0.06,2)</f>
        <v>248.31</v>
      </c>
      <c r="P92" s="3">
        <f>ROUND(H92*0.04,2)</f>
        <v>165.54</v>
      </c>
      <c r="Q92" s="3">
        <f>ROUND(H92*0.005,2)</f>
        <v>20.69</v>
      </c>
      <c r="R92" s="3">
        <f>ROUND(B92*0.005,2)</f>
        <v>13</v>
      </c>
      <c r="S92" s="3">
        <f>ROUND(B92*0.005,2)</f>
        <v>13</v>
      </c>
      <c r="T92" s="3">
        <f>ROUND(H92*0.005,2)</f>
        <v>20.69</v>
      </c>
      <c r="U92" s="9">
        <f>SUM(M92)-N92+C92+E92+D92</f>
        <v>2898.39</v>
      </c>
      <c r="V92" s="3">
        <f>SUM(I92:K92,N92,O92:T92)</f>
        <v>2019.7199999999998</v>
      </c>
      <c r="W92" s="3">
        <f t="shared" si="9"/>
        <v>4918.1099999999997</v>
      </c>
      <c r="X92" s="4">
        <f t="shared" si="10"/>
        <v>0.41066995248174604</v>
      </c>
      <c r="Y92" s="4">
        <f t="shared" si="11"/>
        <v>0.69684203989111193</v>
      </c>
      <c r="Z92" s="17">
        <f>W93-W92</f>
        <v>-147.46000000000004</v>
      </c>
    </row>
    <row r="93" spans="1:26" x14ac:dyDescent="0.25">
      <c r="A93" s="1" t="s">
        <v>14</v>
      </c>
      <c r="B93" s="18">
        <f>B92+C92+E92+D92</f>
        <v>2898.4</v>
      </c>
      <c r="C93" s="18"/>
      <c r="D93" s="18"/>
      <c r="E93" s="18"/>
      <c r="F93" s="1"/>
      <c r="G93" s="3">
        <v>800</v>
      </c>
      <c r="H93" s="3">
        <f>IF((B93-G93)&lt;0,ROUND(B93/0.675,2),ROUND((((((B93)-G93)*1.14944)+G93)/0.675),2))</f>
        <v>4758.5</v>
      </c>
      <c r="I93" s="3"/>
      <c r="J93" s="3"/>
      <c r="K93" s="3"/>
      <c r="L93" s="3">
        <f>ROUND(H93*0.325,2)</f>
        <v>1546.51</v>
      </c>
      <c r="M93" s="3">
        <f>H93-L93</f>
        <v>3211.99</v>
      </c>
      <c r="N93" s="3">
        <f>IF((M93-G93)&lt;0,0,ROUND((M93-G93)*0.13,2))</f>
        <v>313.56</v>
      </c>
      <c r="O93" s="3"/>
      <c r="P93" s="3"/>
      <c r="Q93" s="3"/>
      <c r="R93" s="3">
        <f>ROUND($B$5*0.005,2)</f>
        <v>3.49</v>
      </c>
      <c r="S93" s="3">
        <f>ROUND($B$5*0.005,2)</f>
        <v>3.49</v>
      </c>
      <c r="T93" s="3">
        <f>ROUND($H$5*0.005,2)</f>
        <v>5.17</v>
      </c>
      <c r="U93" s="9">
        <f>SUM(M93)-N93</f>
        <v>2898.43</v>
      </c>
      <c r="V93" s="3">
        <f>L93+N93+R93+S93+T93</f>
        <v>1872.22</v>
      </c>
      <c r="W93" s="3">
        <f t="shared" si="9"/>
        <v>4770.6499999999996</v>
      </c>
      <c r="X93" s="4">
        <f t="shared" si="10"/>
        <v>0.39244547388720619</v>
      </c>
      <c r="Y93" s="4">
        <f t="shared" si="11"/>
        <v>0.64594280351776656</v>
      </c>
      <c r="Z93" s="17"/>
    </row>
    <row r="94" spans="1:26" x14ac:dyDescent="0.25">
      <c r="A94" s="5" t="s">
        <v>13</v>
      </c>
      <c r="B94" s="6">
        <f>B92+50</f>
        <v>2650</v>
      </c>
      <c r="C94" s="6">
        <f>C92</f>
        <v>207.9</v>
      </c>
      <c r="D94" s="6">
        <f>D92</f>
        <v>53</v>
      </c>
      <c r="E94" s="6">
        <f>E92</f>
        <v>37.5</v>
      </c>
      <c r="F94" s="5">
        <f>F92</f>
        <v>1</v>
      </c>
      <c r="G94" s="6">
        <f>F94*300</f>
        <v>300</v>
      </c>
      <c r="H94" s="6">
        <f>IF(G94&gt;B94,ROUND(B94/0.69,2),ROUND(((((B94-G94)*1.11111)+G94)/0.69),2))</f>
        <v>4219</v>
      </c>
      <c r="I94" s="6">
        <f>ROUND(H94*0.17,2)</f>
        <v>717.23</v>
      </c>
      <c r="J94" s="6">
        <f>ROUND(H94*0.125,2)</f>
        <v>527.38</v>
      </c>
      <c r="K94" s="6">
        <f>ROUND(H94*0.015,2)</f>
        <v>63.29</v>
      </c>
      <c r="L94" s="6"/>
      <c r="M94" s="6">
        <f>H94-I94-J94-K94</f>
        <v>2911.1</v>
      </c>
      <c r="N94" s="6">
        <f>IF((H94-I94-J94-K94-G94)&lt;0,0,ROUND((H94-I94-J94-K94-G94)*0.1,2))</f>
        <v>261.11</v>
      </c>
      <c r="O94" s="6">
        <f>ROUND(H94*0.06,2)</f>
        <v>253.14</v>
      </c>
      <c r="P94" s="6">
        <f>ROUND(H94*0.04,2)</f>
        <v>168.76</v>
      </c>
      <c r="Q94" s="6">
        <f>ROUND(H94*0.005,2)</f>
        <v>21.1</v>
      </c>
      <c r="R94" s="6">
        <f>ROUND(B94*0.005,2)</f>
        <v>13.25</v>
      </c>
      <c r="S94" s="6">
        <f>ROUND(B94*0.005,2)</f>
        <v>13.25</v>
      </c>
      <c r="T94" s="6">
        <f>ROUND(H94*0.005,2)</f>
        <v>21.1</v>
      </c>
      <c r="U94" s="10">
        <f>SUM(M94)-N94+C94+E94+D94</f>
        <v>2948.39</v>
      </c>
      <c r="V94" s="6">
        <f>SUM(I94:K94,N94,O94:T94)</f>
        <v>2059.61</v>
      </c>
      <c r="W94" s="6">
        <f t="shared" si="9"/>
        <v>5008</v>
      </c>
      <c r="X94" s="7">
        <f t="shared" si="10"/>
        <v>0.41126397763578276</v>
      </c>
      <c r="Y94" s="7">
        <f t="shared" si="11"/>
        <v>0.69855412615020407</v>
      </c>
      <c r="Z94" s="13">
        <f>W95-W94</f>
        <v>-152.20999999999913</v>
      </c>
    </row>
    <row r="95" spans="1:26" x14ac:dyDescent="0.25">
      <c r="A95" s="5" t="s">
        <v>14</v>
      </c>
      <c r="B95" s="14">
        <f>B94+C94+E94+D94</f>
        <v>2948.4</v>
      </c>
      <c r="C95" s="15"/>
      <c r="D95" s="15"/>
      <c r="E95" s="16"/>
      <c r="F95" s="5"/>
      <c r="G95" s="6">
        <v>800</v>
      </c>
      <c r="H95" s="6">
        <f>IF((B95-G95)&lt;0,ROUND(B95/0.675,2),ROUND((((((B95)-G95)*1.14944)+G95)/0.675),2))</f>
        <v>4843.6400000000003</v>
      </c>
      <c r="I95" s="6"/>
      <c r="J95" s="6"/>
      <c r="K95" s="6"/>
      <c r="L95" s="6">
        <f>ROUND(H95*0.325,2)</f>
        <v>1574.18</v>
      </c>
      <c r="M95" s="6">
        <f>H95-L95</f>
        <v>3269.46</v>
      </c>
      <c r="N95" s="6">
        <f>IF((M95-G95)&lt;0,0,ROUND((M95-G95)*0.13,2))</f>
        <v>321.02999999999997</v>
      </c>
      <c r="O95" s="6"/>
      <c r="P95" s="6"/>
      <c r="Q95" s="6"/>
      <c r="R95" s="6">
        <f>ROUND($B$5*0.005,2)</f>
        <v>3.49</v>
      </c>
      <c r="S95" s="6">
        <f>ROUND($B$5*0.005,2)</f>
        <v>3.49</v>
      </c>
      <c r="T95" s="6">
        <f>ROUND($H$5*0.005,2)</f>
        <v>5.17</v>
      </c>
      <c r="U95" s="10">
        <f>SUM(M95)-N95</f>
        <v>2948.4300000000003</v>
      </c>
      <c r="V95" s="6">
        <f>L95+N95+R95+S95+T95</f>
        <v>1907.3600000000001</v>
      </c>
      <c r="W95" s="6">
        <f t="shared" si="9"/>
        <v>4855.7900000000009</v>
      </c>
      <c r="X95" s="7">
        <f t="shared" si="10"/>
        <v>0.39280117138508869</v>
      </c>
      <c r="Y95" s="7">
        <f t="shared" si="11"/>
        <v>0.64690699796162698</v>
      </c>
      <c r="Z95" s="13"/>
    </row>
    <row r="96" spans="1:26" x14ac:dyDescent="0.25">
      <c r="A96" s="1" t="s">
        <v>13</v>
      </c>
      <c r="B96" s="3">
        <f>B94+50</f>
        <v>2700</v>
      </c>
      <c r="C96" s="3">
        <f>C94</f>
        <v>207.9</v>
      </c>
      <c r="D96" s="3">
        <f>D94</f>
        <v>53</v>
      </c>
      <c r="E96" s="3">
        <f>E94</f>
        <v>37.5</v>
      </c>
      <c r="F96" s="1">
        <f>F94</f>
        <v>1</v>
      </c>
      <c r="G96" s="3">
        <f>F96*300</f>
        <v>300</v>
      </c>
      <c r="H96" s="3">
        <f>IF(G96&gt;B96,ROUND(B96/0.69,2),ROUND(((((B96-G96)*1.11111)+G96)/0.69),2))</f>
        <v>4299.51</v>
      </c>
      <c r="I96" s="3">
        <f>ROUND(H96*0.17,2)</f>
        <v>730.92</v>
      </c>
      <c r="J96" s="3">
        <f>ROUND(H96*0.125,2)</f>
        <v>537.44000000000005</v>
      </c>
      <c r="K96" s="3">
        <f>ROUND(H96*0.015,2)</f>
        <v>64.489999999999995</v>
      </c>
      <c r="L96" s="3"/>
      <c r="M96" s="3">
        <f>H96-I96-J96-K96</f>
        <v>2966.6600000000003</v>
      </c>
      <c r="N96" s="3">
        <f>IF((H96-I96-J96-K96-G96)&lt;0,0,ROUND((H96-I96-J96-K96-G96)*0.1,2))</f>
        <v>266.67</v>
      </c>
      <c r="O96" s="3">
        <f>ROUND(H96*0.06,2)</f>
        <v>257.97000000000003</v>
      </c>
      <c r="P96" s="3">
        <f>ROUND(H96*0.04,2)</f>
        <v>171.98</v>
      </c>
      <c r="Q96" s="3">
        <f>ROUND(H96*0.005,2)</f>
        <v>21.5</v>
      </c>
      <c r="R96" s="3">
        <f>ROUND(B96*0.005,2)</f>
        <v>13.5</v>
      </c>
      <c r="S96" s="3">
        <f>ROUND(B96*0.005,2)</f>
        <v>13.5</v>
      </c>
      <c r="T96" s="3">
        <f>ROUND(H96*0.005,2)</f>
        <v>21.5</v>
      </c>
      <c r="U96" s="9">
        <f>SUM(M96)-N96+C96+E96+D96</f>
        <v>2998.3900000000003</v>
      </c>
      <c r="V96" s="3">
        <f>SUM(I96:K96,N96,O96:T96)</f>
        <v>2099.4700000000003</v>
      </c>
      <c r="W96" s="3">
        <f t="shared" si="9"/>
        <v>5097.8600000000006</v>
      </c>
      <c r="X96" s="4">
        <f t="shared" si="10"/>
        <v>0.41183359291938187</v>
      </c>
      <c r="Y96" s="4">
        <f t="shared" si="11"/>
        <v>0.70019910685401165</v>
      </c>
      <c r="Z96" s="17">
        <f>W97-W96</f>
        <v>-156.93000000000029</v>
      </c>
    </row>
    <row r="97" spans="1:26" x14ac:dyDescent="0.25">
      <c r="A97" s="1" t="s">
        <v>14</v>
      </c>
      <c r="B97" s="18">
        <f>B96+C96+E96+D96</f>
        <v>2998.4</v>
      </c>
      <c r="C97" s="18"/>
      <c r="D97" s="18"/>
      <c r="E97" s="18"/>
      <c r="F97" s="1"/>
      <c r="G97" s="3">
        <v>800</v>
      </c>
      <c r="H97" s="3">
        <f>IF((B97-G97)&lt;0,ROUND(B97/0.675,2),ROUND((((((B97)-G97)*1.14944)+G97)/0.675),2))</f>
        <v>4928.78</v>
      </c>
      <c r="I97" s="3"/>
      <c r="J97" s="3"/>
      <c r="K97" s="3"/>
      <c r="L97" s="3">
        <f>ROUND(H97*0.325,2)</f>
        <v>1601.85</v>
      </c>
      <c r="M97" s="3">
        <f>H97-L97</f>
        <v>3326.93</v>
      </c>
      <c r="N97" s="3">
        <f>IF((M97-G97)&lt;0,0,ROUND((M97-G97)*0.13,2))</f>
        <v>328.5</v>
      </c>
      <c r="O97" s="3"/>
      <c r="P97" s="3"/>
      <c r="Q97" s="3"/>
      <c r="R97" s="3">
        <f>ROUND($B$5*0.005,2)</f>
        <v>3.49</v>
      </c>
      <c r="S97" s="3">
        <f>ROUND($B$5*0.005,2)</f>
        <v>3.49</v>
      </c>
      <c r="T97" s="3">
        <f>ROUND($H$5*0.005,2)</f>
        <v>5.17</v>
      </c>
      <c r="U97" s="9">
        <f>SUM(M97)-N97</f>
        <v>2998.43</v>
      </c>
      <c r="V97" s="3">
        <f>L97+N97+R97+S97+T97</f>
        <v>1942.5</v>
      </c>
      <c r="W97" s="3">
        <f t="shared" si="9"/>
        <v>4940.93</v>
      </c>
      <c r="X97" s="4">
        <f t="shared" si="10"/>
        <v>0.39314461042759152</v>
      </c>
      <c r="Y97" s="4">
        <f t="shared" si="11"/>
        <v>0.64783903576204882</v>
      </c>
      <c r="Z97" s="17"/>
    </row>
    <row r="98" spans="1:26" x14ac:dyDescent="0.25">
      <c r="A98" s="5" t="s">
        <v>13</v>
      </c>
      <c r="B98" s="6">
        <f>B96+50</f>
        <v>2750</v>
      </c>
      <c r="C98" s="6">
        <f>C96</f>
        <v>207.9</v>
      </c>
      <c r="D98" s="6">
        <f>D96</f>
        <v>53</v>
      </c>
      <c r="E98" s="6">
        <f>E96</f>
        <v>37.5</v>
      </c>
      <c r="F98" s="5">
        <f>F96</f>
        <v>1</v>
      </c>
      <c r="G98" s="6">
        <f>F98*300</f>
        <v>300</v>
      </c>
      <c r="H98" s="6">
        <f>IF(G98&gt;B98,ROUND(B98/0.69,2),ROUND(((((B98-G98)*1.11111)+G98)/0.69),2))</f>
        <v>4380.03</v>
      </c>
      <c r="I98" s="6">
        <f>ROUND(H98*0.17,2)</f>
        <v>744.61</v>
      </c>
      <c r="J98" s="6">
        <f>ROUND(H98*0.125,2)</f>
        <v>547.5</v>
      </c>
      <c r="K98" s="6">
        <f>ROUND(H98*0.015,2)</f>
        <v>65.7</v>
      </c>
      <c r="L98" s="6"/>
      <c r="M98" s="6">
        <f>H98-I98-J98-K98</f>
        <v>3022.22</v>
      </c>
      <c r="N98" s="6">
        <f>IF((H98-I98-J98-K98-G98)&lt;0,0,ROUND((H98-I98-J98-K98-G98)*0.1,2))</f>
        <v>272.22000000000003</v>
      </c>
      <c r="O98" s="6">
        <f>ROUND(H98*0.06,2)</f>
        <v>262.8</v>
      </c>
      <c r="P98" s="6">
        <f>ROUND(H98*0.04,2)</f>
        <v>175.2</v>
      </c>
      <c r="Q98" s="6">
        <f>ROUND(H98*0.005,2)</f>
        <v>21.9</v>
      </c>
      <c r="R98" s="6">
        <f>ROUND(B98*0.005,2)</f>
        <v>13.75</v>
      </c>
      <c r="S98" s="6">
        <f>ROUND(B98*0.005,2)</f>
        <v>13.75</v>
      </c>
      <c r="T98" s="6">
        <f>ROUND(H98*0.005,2)</f>
        <v>21.9</v>
      </c>
      <c r="U98" s="10">
        <f>SUM(M98)-N98+C98+E98+D98</f>
        <v>3048.4</v>
      </c>
      <c r="V98" s="6">
        <f>SUM(I98:K98,N98,O98:T98)</f>
        <v>2139.3300000000004</v>
      </c>
      <c r="W98" s="6">
        <f t="shared" ref="W98:W117" si="12">SUM(U98:V98)</f>
        <v>5187.7300000000005</v>
      </c>
      <c r="X98" s="7">
        <f t="shared" ref="X98:X117" si="13">V98/W98</f>
        <v>0.41238267990045746</v>
      </c>
      <c r="Y98" s="7">
        <f t="shared" ref="Y98:Y117" si="14">V98/U98</f>
        <v>0.7017878231203255</v>
      </c>
      <c r="Z98" s="13">
        <f>W99-W98</f>
        <v>-161.65000000000055</v>
      </c>
    </row>
    <row r="99" spans="1:26" x14ac:dyDescent="0.25">
      <c r="A99" s="5" t="s">
        <v>14</v>
      </c>
      <c r="B99" s="14">
        <f>B98+C98+E98+D98</f>
        <v>3048.4</v>
      </c>
      <c r="C99" s="15"/>
      <c r="D99" s="15"/>
      <c r="E99" s="16"/>
      <c r="F99" s="5"/>
      <c r="G99" s="6">
        <v>800</v>
      </c>
      <c r="H99" s="6">
        <f>IF((B99-G99)&lt;0,ROUND(B99/0.675,2),ROUND((((((B99)-G99)*1.14944)+G99)/0.675),2))</f>
        <v>5013.93</v>
      </c>
      <c r="I99" s="6"/>
      <c r="J99" s="6"/>
      <c r="K99" s="6"/>
      <c r="L99" s="6">
        <f>ROUND(H99*0.325,2)</f>
        <v>1629.53</v>
      </c>
      <c r="M99" s="6">
        <f>H99-L99</f>
        <v>3384.4000000000005</v>
      </c>
      <c r="N99" s="6">
        <f>IF((M99-G99)&lt;0,0,ROUND((M99-G99)*0.13,2))</f>
        <v>335.97</v>
      </c>
      <c r="O99" s="6"/>
      <c r="P99" s="6"/>
      <c r="Q99" s="6"/>
      <c r="R99" s="6">
        <f>ROUND($B$5*0.005,2)</f>
        <v>3.49</v>
      </c>
      <c r="S99" s="6">
        <f>ROUND($B$5*0.005,2)</f>
        <v>3.49</v>
      </c>
      <c r="T99" s="6">
        <f>ROUND($H$5*0.005,2)</f>
        <v>5.17</v>
      </c>
      <c r="U99" s="10">
        <f>SUM(M99)-N99</f>
        <v>3048.4300000000003</v>
      </c>
      <c r="V99" s="6">
        <f>L99+N99+R99+S99+T99</f>
        <v>1977.65</v>
      </c>
      <c r="W99" s="6">
        <f t="shared" si="12"/>
        <v>5026.08</v>
      </c>
      <c r="X99" s="7">
        <f t="shared" si="13"/>
        <v>0.39347762073027093</v>
      </c>
      <c r="Y99" s="7">
        <f t="shared" si="14"/>
        <v>0.64874377958490104</v>
      </c>
      <c r="Z99" s="13"/>
    </row>
    <row r="100" spans="1:26" x14ac:dyDescent="0.25">
      <c r="A100" s="1" t="s">
        <v>13</v>
      </c>
      <c r="B100" s="3">
        <f>B98+50</f>
        <v>2800</v>
      </c>
      <c r="C100" s="3">
        <f>C98</f>
        <v>207.9</v>
      </c>
      <c r="D100" s="3">
        <f>D98</f>
        <v>53</v>
      </c>
      <c r="E100" s="3">
        <f>E98</f>
        <v>37.5</v>
      </c>
      <c r="F100" s="1">
        <f>F98</f>
        <v>1</v>
      </c>
      <c r="G100" s="3">
        <f>F100*300</f>
        <v>300</v>
      </c>
      <c r="H100" s="3">
        <f>IF(G100&gt;B100,ROUND(B100/0.69,2),ROUND(((((B100-G100)*1.11111)+G100)/0.69),2))</f>
        <v>4460.54</v>
      </c>
      <c r="I100" s="3">
        <f>ROUND(H100*0.17,2)</f>
        <v>758.29</v>
      </c>
      <c r="J100" s="3">
        <f>ROUND(H100*0.125,2)</f>
        <v>557.57000000000005</v>
      </c>
      <c r="K100" s="3">
        <f>ROUND(H100*0.015,2)</f>
        <v>66.91</v>
      </c>
      <c r="L100" s="3"/>
      <c r="M100" s="3">
        <f>H100-I100-J100-K100</f>
        <v>3077.77</v>
      </c>
      <c r="N100" s="3">
        <f>IF((H100-I100-J100-K100-G100)&lt;0,0,ROUND((H100-I100-J100-K100-G100)*0.1,2))</f>
        <v>277.77999999999997</v>
      </c>
      <c r="O100" s="3">
        <f>ROUND(H100*0.06,2)</f>
        <v>267.63</v>
      </c>
      <c r="P100" s="3">
        <f>ROUND(H100*0.04,2)</f>
        <v>178.42</v>
      </c>
      <c r="Q100" s="3">
        <f>ROUND(H100*0.005,2)</f>
        <v>22.3</v>
      </c>
      <c r="R100" s="3">
        <f>ROUND(B100*0.005,2)</f>
        <v>14</v>
      </c>
      <c r="S100" s="3">
        <f>ROUND(B100*0.005,2)</f>
        <v>14</v>
      </c>
      <c r="T100" s="3">
        <f>ROUND(H100*0.005,2)</f>
        <v>22.3</v>
      </c>
      <c r="U100" s="9">
        <f>SUM(M100)-N100+C100+E100+D100</f>
        <v>3098.39</v>
      </c>
      <c r="V100" s="3">
        <f>SUM(I100:K100,N100,O100:T100)</f>
        <v>2179.2000000000007</v>
      </c>
      <c r="W100" s="3">
        <f t="shared" si="12"/>
        <v>5277.59</v>
      </c>
      <c r="X100" s="4">
        <f t="shared" si="13"/>
        <v>0.41291574373909318</v>
      </c>
      <c r="Y100" s="4">
        <f t="shared" si="14"/>
        <v>0.70333302134334308</v>
      </c>
      <c r="Z100" s="17">
        <f>W101-W100</f>
        <v>-166.36999999999989</v>
      </c>
    </row>
    <row r="101" spans="1:26" x14ac:dyDescent="0.25">
      <c r="A101" s="1" t="s">
        <v>14</v>
      </c>
      <c r="B101" s="18">
        <f>B100+C100+E100+D100</f>
        <v>3098.4</v>
      </c>
      <c r="C101" s="18"/>
      <c r="D101" s="18"/>
      <c r="E101" s="18"/>
      <c r="F101" s="1"/>
      <c r="G101" s="3">
        <v>800</v>
      </c>
      <c r="H101" s="3">
        <f>IF((B101-G101)&lt;0,ROUND(B101/0.675,2),ROUND((((((B101)-G101)*1.14944)+G101)/0.675),2))</f>
        <v>5099.07</v>
      </c>
      <c r="I101" s="3"/>
      <c r="J101" s="3"/>
      <c r="K101" s="3"/>
      <c r="L101" s="3">
        <f>ROUND(H101*0.325,2)</f>
        <v>1657.2</v>
      </c>
      <c r="M101" s="3">
        <f>H101-L101</f>
        <v>3441.87</v>
      </c>
      <c r="N101" s="3">
        <f>IF((M101-G101)&lt;0,0,ROUND((M101-G101)*0.13,2))</f>
        <v>343.44</v>
      </c>
      <c r="O101" s="3"/>
      <c r="P101" s="3"/>
      <c r="Q101" s="3"/>
      <c r="R101" s="3">
        <f>ROUND($B$5*0.005,2)</f>
        <v>3.49</v>
      </c>
      <c r="S101" s="3">
        <f>ROUND($B$5*0.005,2)</f>
        <v>3.49</v>
      </c>
      <c r="T101" s="3">
        <f>ROUND($H$5*0.005,2)</f>
        <v>5.17</v>
      </c>
      <c r="U101" s="9">
        <f>SUM(M101)-N101</f>
        <v>3098.43</v>
      </c>
      <c r="V101" s="3">
        <f>L101+N101+R101+S101+T101</f>
        <v>2012.7900000000002</v>
      </c>
      <c r="W101" s="3">
        <f t="shared" si="12"/>
        <v>5111.22</v>
      </c>
      <c r="X101" s="4">
        <f t="shared" si="13"/>
        <v>0.39379834951342341</v>
      </c>
      <c r="Y101" s="4">
        <f t="shared" si="14"/>
        <v>0.64961609589372693</v>
      </c>
      <c r="Z101" s="17"/>
    </row>
    <row r="102" spans="1:26" x14ac:dyDescent="0.25">
      <c r="A102" s="5" t="s">
        <v>13</v>
      </c>
      <c r="B102" s="6">
        <f>B100+50</f>
        <v>2850</v>
      </c>
      <c r="C102" s="6">
        <f>C100</f>
        <v>207.9</v>
      </c>
      <c r="D102" s="6">
        <f>D100</f>
        <v>53</v>
      </c>
      <c r="E102" s="6">
        <f>E100</f>
        <v>37.5</v>
      </c>
      <c r="F102" s="5">
        <f>F100</f>
        <v>1</v>
      </c>
      <c r="G102" s="6">
        <f>F102*300</f>
        <v>300</v>
      </c>
      <c r="H102" s="6">
        <f>IF(G102&gt;B102,ROUND(B102/0.69,2),ROUND(((((B102-G102)*1.11111)+G102)/0.69),2))</f>
        <v>4541.0600000000004</v>
      </c>
      <c r="I102" s="6">
        <f>ROUND(H102*0.17,2)</f>
        <v>771.98</v>
      </c>
      <c r="J102" s="6">
        <f>ROUND(H102*0.125,2)</f>
        <v>567.63</v>
      </c>
      <c r="K102" s="6">
        <f>ROUND(H102*0.015,2)</f>
        <v>68.12</v>
      </c>
      <c r="L102" s="6"/>
      <c r="M102" s="6">
        <f>H102-I102-J102-K102</f>
        <v>3133.3300000000004</v>
      </c>
      <c r="N102" s="6">
        <f>IF((H102-I102-J102-K102-G102)&lt;0,0,ROUND((H102-I102-J102-K102-G102)*0.1,2))</f>
        <v>283.33</v>
      </c>
      <c r="O102" s="6">
        <f>ROUND(H102*0.06,2)</f>
        <v>272.45999999999998</v>
      </c>
      <c r="P102" s="6">
        <f>ROUND(H102*0.04,2)</f>
        <v>181.64</v>
      </c>
      <c r="Q102" s="6">
        <f>ROUND(H102*0.005,2)</f>
        <v>22.71</v>
      </c>
      <c r="R102" s="6">
        <f>ROUND(B102*0.005,2)</f>
        <v>14.25</v>
      </c>
      <c r="S102" s="6">
        <f>ROUND(B102*0.005,2)</f>
        <v>14.25</v>
      </c>
      <c r="T102" s="6">
        <f>ROUND(H102*0.005,2)</f>
        <v>22.71</v>
      </c>
      <c r="U102" s="10">
        <f>SUM(M102)-N102+C102+E102+D102</f>
        <v>3148.4000000000005</v>
      </c>
      <c r="V102" s="6">
        <f>SUM(I102:K102,N102,O102:T102)</f>
        <v>2219.08</v>
      </c>
      <c r="W102" s="6">
        <f t="shared" si="12"/>
        <v>5367.4800000000005</v>
      </c>
      <c r="X102" s="7">
        <f t="shared" si="13"/>
        <v>0.41343051115234702</v>
      </c>
      <c r="Y102" s="7">
        <f t="shared" si="14"/>
        <v>0.70482784906619222</v>
      </c>
      <c r="Z102" s="13">
        <f>W103-W102</f>
        <v>-171.11999999999989</v>
      </c>
    </row>
    <row r="103" spans="1:26" x14ac:dyDescent="0.25">
      <c r="A103" s="5" t="s">
        <v>14</v>
      </c>
      <c r="B103" s="14">
        <f>B102+C102+E102+D102</f>
        <v>3148.4</v>
      </c>
      <c r="C103" s="15"/>
      <c r="D103" s="15"/>
      <c r="E103" s="16"/>
      <c r="F103" s="5"/>
      <c r="G103" s="6">
        <v>800</v>
      </c>
      <c r="H103" s="6">
        <f>IF((B103-G103)&lt;0,ROUND(B103/0.675,2),ROUND((((((B103)-G103)*1.14944)+G103)/0.675),2))</f>
        <v>5184.21</v>
      </c>
      <c r="I103" s="6"/>
      <c r="J103" s="6"/>
      <c r="K103" s="6"/>
      <c r="L103" s="6">
        <f>ROUND(H103*0.325,2)</f>
        <v>1684.87</v>
      </c>
      <c r="M103" s="6">
        <f>H103-L103</f>
        <v>3499.34</v>
      </c>
      <c r="N103" s="6">
        <f>IF((M103-G103)&lt;0,0,ROUND((M103-G103)*0.13,2))</f>
        <v>350.91</v>
      </c>
      <c r="O103" s="6"/>
      <c r="P103" s="6"/>
      <c r="Q103" s="6"/>
      <c r="R103" s="6">
        <f>ROUND($B$5*0.005,2)</f>
        <v>3.49</v>
      </c>
      <c r="S103" s="6">
        <f>ROUND($B$5*0.005,2)</f>
        <v>3.49</v>
      </c>
      <c r="T103" s="6">
        <f>ROUND($H$5*0.005,2)</f>
        <v>5.17</v>
      </c>
      <c r="U103" s="10">
        <f>SUM(M103)-N103</f>
        <v>3148.4300000000003</v>
      </c>
      <c r="V103" s="6">
        <f>L103+N103+R103+S103+T103</f>
        <v>2047.93</v>
      </c>
      <c r="W103" s="6">
        <f t="shared" si="12"/>
        <v>5196.3600000000006</v>
      </c>
      <c r="X103" s="7">
        <f t="shared" si="13"/>
        <v>0.39410856830550611</v>
      </c>
      <c r="Y103" s="7">
        <f t="shared" si="14"/>
        <v>0.65046070581210313</v>
      </c>
      <c r="Z103" s="13"/>
    </row>
    <row r="104" spans="1:26" x14ac:dyDescent="0.25">
      <c r="A104" s="1" t="s">
        <v>13</v>
      </c>
      <c r="B104" s="3">
        <f>B102+50</f>
        <v>2900</v>
      </c>
      <c r="C104" s="3">
        <f>C102</f>
        <v>207.9</v>
      </c>
      <c r="D104" s="3">
        <f>D102</f>
        <v>53</v>
      </c>
      <c r="E104" s="3">
        <f>E102</f>
        <v>37.5</v>
      </c>
      <c r="F104" s="1">
        <f>F102</f>
        <v>1</v>
      </c>
      <c r="G104" s="3">
        <f>F104*300</f>
        <v>300</v>
      </c>
      <c r="H104" s="3">
        <f>IF(G104&gt;B104,ROUND(B104/0.69,2),ROUND(((((B104-G104)*1.11111)+G104)/0.69),2))</f>
        <v>4621.57</v>
      </c>
      <c r="I104" s="3">
        <f>ROUND(H104*0.17,2)</f>
        <v>785.67</v>
      </c>
      <c r="J104" s="3">
        <f>ROUND(H104*0.125,2)</f>
        <v>577.70000000000005</v>
      </c>
      <c r="K104" s="3">
        <f>ROUND(H104*0.015,2)</f>
        <v>69.319999999999993</v>
      </c>
      <c r="L104" s="3"/>
      <c r="M104" s="3">
        <f>H104-I104-J104-K104</f>
        <v>3188.8799999999997</v>
      </c>
      <c r="N104" s="3">
        <f>IF((H104-I104-J104-K104-G104)&lt;0,0,ROUND((H104-I104-J104-K104-G104)*0.1,2))</f>
        <v>288.89</v>
      </c>
      <c r="O104" s="3">
        <f>ROUND(H104*0.06,2)</f>
        <v>277.29000000000002</v>
      </c>
      <c r="P104" s="3">
        <f>ROUND(H104*0.04,2)</f>
        <v>184.86</v>
      </c>
      <c r="Q104" s="3">
        <f>ROUND(H104*0.005,2)</f>
        <v>23.11</v>
      </c>
      <c r="R104" s="3">
        <f>ROUND(B104*0.005,2)</f>
        <v>14.5</v>
      </c>
      <c r="S104" s="3">
        <f>ROUND(B104*0.005,2)</f>
        <v>14.5</v>
      </c>
      <c r="T104" s="3">
        <f>ROUND(H104*0.005,2)</f>
        <v>23.11</v>
      </c>
      <c r="U104" s="9">
        <f>SUM(M104)-N104+C104+E104+D104</f>
        <v>3198.39</v>
      </c>
      <c r="V104" s="3">
        <f>SUM(I104:K104,N104,O104:T104)</f>
        <v>2258.9500000000003</v>
      </c>
      <c r="W104" s="3">
        <f t="shared" si="12"/>
        <v>5457.34</v>
      </c>
      <c r="X104" s="4">
        <f t="shared" si="13"/>
        <v>0.41392876382999783</v>
      </c>
      <c r="Y104" s="4">
        <f t="shared" si="14"/>
        <v>0.7062772207266782</v>
      </c>
      <c r="Z104" s="17">
        <f>W105-W104</f>
        <v>-175.83000000000084</v>
      </c>
    </row>
    <row r="105" spans="1:26" x14ac:dyDescent="0.25">
      <c r="A105" s="1" t="s">
        <v>14</v>
      </c>
      <c r="B105" s="18">
        <f>B104+C104+E104+D104</f>
        <v>3198.4</v>
      </c>
      <c r="C105" s="18"/>
      <c r="D105" s="18"/>
      <c r="E105" s="18"/>
      <c r="F105" s="1"/>
      <c r="G105" s="3">
        <v>800</v>
      </c>
      <c r="H105" s="3">
        <f>IF((B105-G105)&lt;0,ROUND(B105/0.675,2),ROUND((((((B105)-G105)*1.14944)+G105)/0.675),2))</f>
        <v>5269.36</v>
      </c>
      <c r="I105" s="3"/>
      <c r="J105" s="3"/>
      <c r="K105" s="3"/>
      <c r="L105" s="3">
        <f>ROUND(H105*0.325,2)</f>
        <v>1712.54</v>
      </c>
      <c r="M105" s="3">
        <f>H105-L105</f>
        <v>3556.8199999999997</v>
      </c>
      <c r="N105" s="3">
        <f>IF((M105-G105)&lt;0,0,ROUND((M105-G105)*0.13,2))</f>
        <v>358.39</v>
      </c>
      <c r="O105" s="3"/>
      <c r="P105" s="3"/>
      <c r="Q105" s="3"/>
      <c r="R105" s="3">
        <f>ROUND($B$5*0.005,2)</f>
        <v>3.49</v>
      </c>
      <c r="S105" s="3">
        <f>ROUND($B$5*0.005,2)</f>
        <v>3.49</v>
      </c>
      <c r="T105" s="3">
        <f>ROUND($H$5*0.005,2)</f>
        <v>5.17</v>
      </c>
      <c r="U105" s="9">
        <f>SUM(M105)-N105</f>
        <v>3198.43</v>
      </c>
      <c r="V105" s="3">
        <f>L105+N105+R105+S105+T105</f>
        <v>2083.0799999999995</v>
      </c>
      <c r="W105" s="3">
        <f t="shared" si="12"/>
        <v>5281.5099999999993</v>
      </c>
      <c r="X105" s="4">
        <f t="shared" si="13"/>
        <v>0.394409932008081</v>
      </c>
      <c r="Y105" s="4">
        <f t="shared" si="14"/>
        <v>0.65128203524854367</v>
      </c>
      <c r="Z105" s="17"/>
    </row>
    <row r="106" spans="1:26" x14ac:dyDescent="0.25">
      <c r="A106" s="5" t="s">
        <v>13</v>
      </c>
      <c r="B106" s="6">
        <f>B104+50</f>
        <v>2950</v>
      </c>
      <c r="C106" s="6">
        <f>C104</f>
        <v>207.9</v>
      </c>
      <c r="D106" s="6">
        <f>D104</f>
        <v>53</v>
      </c>
      <c r="E106" s="6">
        <f>E104</f>
        <v>37.5</v>
      </c>
      <c r="F106" s="5">
        <f>F104</f>
        <v>1</v>
      </c>
      <c r="G106" s="6">
        <f>F106*300</f>
        <v>300</v>
      </c>
      <c r="H106" s="6">
        <f>IF(G106&gt;B106,ROUND(B106/0.69,2),ROUND(((((B106-G106)*1.11111)+G106)/0.69),2))</f>
        <v>4702.09</v>
      </c>
      <c r="I106" s="6">
        <f>ROUND(H106*0.17,2)</f>
        <v>799.36</v>
      </c>
      <c r="J106" s="6">
        <f>ROUND(H106*0.125,2)</f>
        <v>587.76</v>
      </c>
      <c r="K106" s="6">
        <f>ROUND(H106*0.015,2)</f>
        <v>70.53</v>
      </c>
      <c r="L106" s="6"/>
      <c r="M106" s="6">
        <f>H106-I106-J106-K106</f>
        <v>3244.44</v>
      </c>
      <c r="N106" s="6">
        <f>IF((H106-I106-J106-K106-G106)&lt;0,0,ROUND((H106-I106-J106-K106-G106)*0.1,2))</f>
        <v>294.44</v>
      </c>
      <c r="O106" s="6">
        <f>ROUND(H106*0.06,2)</f>
        <v>282.13</v>
      </c>
      <c r="P106" s="6">
        <f>ROUND(H106*0.04,2)</f>
        <v>188.08</v>
      </c>
      <c r="Q106" s="6">
        <f>ROUND(H106*0.005,2)</f>
        <v>23.51</v>
      </c>
      <c r="R106" s="6">
        <f>ROUND(B106*0.005,2)</f>
        <v>14.75</v>
      </c>
      <c r="S106" s="6">
        <f>ROUND(B106*0.005,2)</f>
        <v>14.75</v>
      </c>
      <c r="T106" s="6">
        <f>ROUND(H106*0.005,2)</f>
        <v>23.51</v>
      </c>
      <c r="U106" s="10">
        <f>SUM(M106)-N106+C106+E106+D106</f>
        <v>3248.4</v>
      </c>
      <c r="V106" s="6">
        <f>SUM(I106:K106,N106,O106:T106)</f>
        <v>2298.8200000000002</v>
      </c>
      <c r="W106" s="6">
        <f t="shared" si="12"/>
        <v>5547.22</v>
      </c>
      <c r="X106" s="7">
        <f t="shared" si="13"/>
        <v>0.41440937983350218</v>
      </c>
      <c r="Y106" s="7">
        <f t="shared" si="14"/>
        <v>0.70767762590813943</v>
      </c>
      <c r="Z106" s="13">
        <f>W107-W106</f>
        <v>-180.57000000000062</v>
      </c>
    </row>
    <row r="107" spans="1:26" x14ac:dyDescent="0.25">
      <c r="A107" s="5" t="s">
        <v>14</v>
      </c>
      <c r="B107" s="14">
        <f>B106+C106+E106+D106</f>
        <v>3248.4</v>
      </c>
      <c r="C107" s="15"/>
      <c r="D107" s="15"/>
      <c r="E107" s="16"/>
      <c r="F107" s="5"/>
      <c r="G107" s="6">
        <v>800</v>
      </c>
      <c r="H107" s="6">
        <f>IF((B107-G107)&lt;0,ROUND(B107/0.675,2),ROUND((((((B107)-G107)*1.14944)+G107)/0.675),2))</f>
        <v>5354.5</v>
      </c>
      <c r="I107" s="6"/>
      <c r="J107" s="6"/>
      <c r="K107" s="6"/>
      <c r="L107" s="6">
        <f>ROUND(H107*0.325,2)</f>
        <v>1740.21</v>
      </c>
      <c r="M107" s="6">
        <f>H107-L107</f>
        <v>3614.29</v>
      </c>
      <c r="N107" s="6">
        <f>IF((M107-G107)&lt;0,0,ROUND((M107-G107)*0.13,2))</f>
        <v>365.86</v>
      </c>
      <c r="O107" s="6"/>
      <c r="P107" s="6"/>
      <c r="Q107" s="6"/>
      <c r="R107" s="6">
        <f>ROUND($B$5*0.005,2)</f>
        <v>3.49</v>
      </c>
      <c r="S107" s="6">
        <f>ROUND($B$5*0.005,2)</f>
        <v>3.49</v>
      </c>
      <c r="T107" s="6">
        <f>ROUND($H$5*0.005,2)</f>
        <v>5.17</v>
      </c>
      <c r="U107" s="10">
        <f>SUM(M107)-N107</f>
        <v>3248.43</v>
      </c>
      <c r="V107" s="6">
        <f>L107+N107+R107+S107+T107</f>
        <v>2118.2199999999998</v>
      </c>
      <c r="W107" s="6">
        <f t="shared" si="12"/>
        <v>5366.65</v>
      </c>
      <c r="X107" s="7">
        <f t="shared" si="13"/>
        <v>0.39470060466026291</v>
      </c>
      <c r="Y107" s="7">
        <f t="shared" si="14"/>
        <v>0.65207500238576788</v>
      </c>
      <c r="Z107" s="13"/>
    </row>
    <row r="108" spans="1:26" x14ac:dyDescent="0.25">
      <c r="A108" s="1" t="s">
        <v>13</v>
      </c>
      <c r="B108" s="3">
        <f>B106+50</f>
        <v>3000</v>
      </c>
      <c r="C108" s="3">
        <f>C106</f>
        <v>207.9</v>
      </c>
      <c r="D108" s="3">
        <f>D106</f>
        <v>53</v>
      </c>
      <c r="E108" s="3">
        <f>E106</f>
        <v>37.5</v>
      </c>
      <c r="F108" s="1">
        <f>F106</f>
        <v>1</v>
      </c>
      <c r="G108" s="3">
        <f>F108*300</f>
        <v>300</v>
      </c>
      <c r="H108" s="3">
        <f>IF(G108&gt;B108,ROUND(B108/0.69,2),ROUND(((((B108-G108)*1.11111)+G108)/0.69),2))</f>
        <v>4782.6000000000004</v>
      </c>
      <c r="I108" s="3">
        <f>ROUND(H108*0.17,2)</f>
        <v>813.04</v>
      </c>
      <c r="J108" s="3">
        <f>ROUND(H108*0.125,2)</f>
        <v>597.83000000000004</v>
      </c>
      <c r="K108" s="3">
        <f>ROUND(H108*0.015,2)</f>
        <v>71.739999999999995</v>
      </c>
      <c r="L108" s="3"/>
      <c r="M108" s="3">
        <f>H108-I108-J108-K108</f>
        <v>3299.9900000000007</v>
      </c>
      <c r="N108" s="3">
        <f>IF((H108-I108-J108-K108-G108)&lt;0,0,ROUND((H108-I108-J108-K108-G108)*0.1,2))</f>
        <v>300</v>
      </c>
      <c r="O108" s="3">
        <f>ROUND(H108*0.06,2)</f>
        <v>286.95999999999998</v>
      </c>
      <c r="P108" s="3">
        <f>ROUND(H108*0.04,2)</f>
        <v>191.3</v>
      </c>
      <c r="Q108" s="3">
        <f>ROUND(H108*0.005,2)</f>
        <v>23.91</v>
      </c>
      <c r="R108" s="3">
        <f>ROUND(B108*0.005,2)</f>
        <v>15</v>
      </c>
      <c r="S108" s="3">
        <f>ROUND(B108*0.005,2)</f>
        <v>15</v>
      </c>
      <c r="T108" s="3">
        <f>ROUND(H108*0.005,2)</f>
        <v>23.91</v>
      </c>
      <c r="U108" s="9">
        <f>SUM(M108)-N108+C108+E108+D108</f>
        <v>3298.3900000000008</v>
      </c>
      <c r="V108" s="3">
        <f>SUM(I108:K108,N108,O108:T108)</f>
        <v>2338.6899999999996</v>
      </c>
      <c r="W108" s="3">
        <f t="shared" si="12"/>
        <v>5637.08</v>
      </c>
      <c r="X108" s="4">
        <f t="shared" si="13"/>
        <v>0.4148761415484612</v>
      </c>
      <c r="Y108" s="4">
        <f t="shared" si="14"/>
        <v>0.70903986490378612</v>
      </c>
      <c r="Z108" s="17">
        <f>W109-W108</f>
        <v>-185.28000000000065</v>
      </c>
    </row>
    <row r="109" spans="1:26" x14ac:dyDescent="0.25">
      <c r="A109" s="1" t="s">
        <v>14</v>
      </c>
      <c r="B109" s="18">
        <f>B108+C108+E108+D108</f>
        <v>3298.4</v>
      </c>
      <c r="C109" s="18"/>
      <c r="D109" s="18"/>
      <c r="E109" s="18"/>
      <c r="F109" s="1"/>
      <c r="G109" s="3">
        <v>800</v>
      </c>
      <c r="H109" s="3">
        <f>IF((B109-G109)&lt;0,ROUND(B109/0.675,2),ROUND((((((B109)-G109)*1.14944)+G109)/0.675),2))</f>
        <v>5439.65</v>
      </c>
      <c r="I109" s="3"/>
      <c r="J109" s="3"/>
      <c r="K109" s="3"/>
      <c r="L109" s="3">
        <f>ROUND(H109*0.325,2)</f>
        <v>1767.89</v>
      </c>
      <c r="M109" s="3">
        <f>H109-L109</f>
        <v>3671.7599999999993</v>
      </c>
      <c r="N109" s="3">
        <f>IF((M109-G109)&lt;0,0,ROUND((M109-G109)*0.13,2))</f>
        <v>373.33</v>
      </c>
      <c r="O109" s="3"/>
      <c r="P109" s="3"/>
      <c r="Q109" s="3"/>
      <c r="R109" s="3">
        <f>ROUND($B$5*0.005,2)</f>
        <v>3.49</v>
      </c>
      <c r="S109" s="3">
        <f>ROUND($B$5*0.005,2)</f>
        <v>3.49</v>
      </c>
      <c r="T109" s="3">
        <f>ROUND($H$5*0.005,2)</f>
        <v>5.17</v>
      </c>
      <c r="U109" s="9">
        <f>SUM(M109)-N109</f>
        <v>3298.4299999999994</v>
      </c>
      <c r="V109" s="3">
        <f>L109+N109+R109+S109+T109</f>
        <v>2153.37</v>
      </c>
      <c r="W109" s="3">
        <f t="shared" si="12"/>
        <v>5451.7999999999993</v>
      </c>
      <c r="X109" s="4">
        <f t="shared" si="13"/>
        <v>0.39498330826516015</v>
      </c>
      <c r="Y109" s="4">
        <f t="shared" si="14"/>
        <v>0.65284696052364311</v>
      </c>
      <c r="Z109" s="17"/>
    </row>
    <row r="110" spans="1:26" x14ac:dyDescent="0.25">
      <c r="A110" s="5" t="s">
        <v>13</v>
      </c>
      <c r="B110" s="6">
        <f>B108+50</f>
        <v>3050</v>
      </c>
      <c r="C110" s="6">
        <f>C108</f>
        <v>207.9</v>
      </c>
      <c r="D110" s="6">
        <f>D108</f>
        <v>53</v>
      </c>
      <c r="E110" s="6">
        <f>E108</f>
        <v>37.5</v>
      </c>
      <c r="F110" s="5">
        <f>F108</f>
        <v>1</v>
      </c>
      <c r="G110" s="6">
        <f>F110*300</f>
        <v>300</v>
      </c>
      <c r="H110" s="6">
        <f>IF(G110&gt;B110,ROUND(B110/0.69,2),ROUND(((((B110-G110)*1.11111)+G110)/0.69),2))</f>
        <v>4863.12</v>
      </c>
      <c r="I110" s="6">
        <f>ROUND(H110*0.17,2)</f>
        <v>826.73</v>
      </c>
      <c r="J110" s="6">
        <f>ROUND(H110*0.125,2)</f>
        <v>607.89</v>
      </c>
      <c r="K110" s="6">
        <f>ROUND(H110*0.015,2)</f>
        <v>72.95</v>
      </c>
      <c r="L110" s="6"/>
      <c r="M110" s="6">
        <f>H110-I110-J110-K110</f>
        <v>3355.55</v>
      </c>
      <c r="N110" s="6">
        <f>IF((H110-I110-J110-K110-G110)&lt;0,0,ROUND((H110-I110-J110-K110-G110)*0.1,2))</f>
        <v>305.56</v>
      </c>
      <c r="O110" s="6">
        <f>ROUND(H110*0.06,2)</f>
        <v>291.79000000000002</v>
      </c>
      <c r="P110" s="6">
        <f>ROUND(H110*0.04,2)</f>
        <v>194.52</v>
      </c>
      <c r="Q110" s="6">
        <f>ROUND(H110*0.005,2)</f>
        <v>24.32</v>
      </c>
      <c r="R110" s="6">
        <f>ROUND(B110*0.005,2)</f>
        <v>15.25</v>
      </c>
      <c r="S110" s="6">
        <f>ROUND(B110*0.005,2)</f>
        <v>15.25</v>
      </c>
      <c r="T110" s="6">
        <f>ROUND(H110*0.005,2)</f>
        <v>24.32</v>
      </c>
      <c r="U110" s="10">
        <f>SUM(M110)-N110+C110+E110+D110</f>
        <v>3348.3900000000003</v>
      </c>
      <c r="V110" s="6">
        <f>SUM(I110:K110,N110,O110:T110)</f>
        <v>2378.5800000000004</v>
      </c>
      <c r="W110" s="6">
        <f t="shared" si="12"/>
        <v>5726.9700000000012</v>
      </c>
      <c r="X110" s="7">
        <f t="shared" si="13"/>
        <v>0.41532957218214867</v>
      </c>
      <c r="Y110" s="7">
        <f t="shared" si="14"/>
        <v>0.71036528003010402</v>
      </c>
      <c r="Z110" s="13">
        <f>W111-W110</f>
        <v>-190.03000000000156</v>
      </c>
    </row>
    <row r="111" spans="1:26" x14ac:dyDescent="0.25">
      <c r="A111" s="5" t="s">
        <v>14</v>
      </c>
      <c r="B111" s="14">
        <f>B110+C110+E110+D110</f>
        <v>3348.4</v>
      </c>
      <c r="C111" s="15"/>
      <c r="D111" s="15"/>
      <c r="E111" s="16"/>
      <c r="F111" s="5"/>
      <c r="G111" s="6">
        <v>800</v>
      </c>
      <c r="H111" s="6">
        <f>IF((B111-G111)&lt;0,ROUND(B111/0.675,2),ROUND((((((B111)-G111)*1.14944)+G111)/0.675),2))</f>
        <v>5524.79</v>
      </c>
      <c r="I111" s="6"/>
      <c r="J111" s="6"/>
      <c r="K111" s="6"/>
      <c r="L111" s="6">
        <f>ROUND(H111*0.325,2)</f>
        <v>1795.56</v>
      </c>
      <c r="M111" s="6">
        <f>H111-L111</f>
        <v>3729.23</v>
      </c>
      <c r="N111" s="6">
        <f>IF((M111-G111)&lt;0,0,ROUND((M111-G111)*0.13,2))</f>
        <v>380.8</v>
      </c>
      <c r="O111" s="6"/>
      <c r="P111" s="6"/>
      <c r="Q111" s="6"/>
      <c r="R111" s="6">
        <f>ROUND($B$5*0.005,2)</f>
        <v>3.49</v>
      </c>
      <c r="S111" s="6">
        <f>ROUND($B$5*0.005,2)</f>
        <v>3.49</v>
      </c>
      <c r="T111" s="6">
        <f>ROUND($H$5*0.005,2)</f>
        <v>5.17</v>
      </c>
      <c r="U111" s="10">
        <f>SUM(M111)-N111</f>
        <v>3348.43</v>
      </c>
      <c r="V111" s="6">
        <f>L111+N111+R111+S111+T111</f>
        <v>2188.5099999999998</v>
      </c>
      <c r="W111" s="6">
        <f t="shared" si="12"/>
        <v>5536.94</v>
      </c>
      <c r="X111" s="7">
        <f t="shared" si="13"/>
        <v>0.39525622455724641</v>
      </c>
      <c r="Y111" s="7">
        <f t="shared" si="14"/>
        <v>0.65359287785618925</v>
      </c>
      <c r="Z111" s="13"/>
    </row>
    <row r="112" spans="1:26" x14ac:dyDescent="0.25">
      <c r="A112" s="1" t="s">
        <v>13</v>
      </c>
      <c r="B112" s="3">
        <f>B110+50</f>
        <v>3100</v>
      </c>
      <c r="C112" s="3">
        <f>C110</f>
        <v>207.9</v>
      </c>
      <c r="D112" s="3">
        <f>D110</f>
        <v>53</v>
      </c>
      <c r="E112" s="3">
        <f>E110</f>
        <v>37.5</v>
      </c>
      <c r="F112" s="1">
        <f>F110</f>
        <v>1</v>
      </c>
      <c r="G112" s="3">
        <f>F112*300</f>
        <v>300</v>
      </c>
      <c r="H112" s="3">
        <f>IF(G112&gt;B112,ROUND(B112/0.69,2),ROUND(((((B112-G112)*1.11111)+G112)/0.69),2))</f>
        <v>4943.63</v>
      </c>
      <c r="I112" s="3">
        <f>ROUND(H112*0.17,2)</f>
        <v>840.42</v>
      </c>
      <c r="J112" s="3">
        <f>ROUND(H112*0.125,2)</f>
        <v>617.95000000000005</v>
      </c>
      <c r="K112" s="3">
        <f>ROUND(H112*0.015,2)</f>
        <v>74.150000000000006</v>
      </c>
      <c r="L112" s="3"/>
      <c r="M112" s="3">
        <f>H112-I112-J112-K112</f>
        <v>3411.11</v>
      </c>
      <c r="N112" s="3">
        <f>IF((H112-I112-J112-K112-G112)&lt;0,0,ROUND((H112-I112-J112-K112-G112)*0.1,2))</f>
        <v>311.11</v>
      </c>
      <c r="O112" s="3">
        <f>ROUND(H112*0.06,2)</f>
        <v>296.62</v>
      </c>
      <c r="P112" s="3">
        <f>ROUND(H112*0.04,2)</f>
        <v>197.75</v>
      </c>
      <c r="Q112" s="3">
        <f>ROUND(H112*0.005,2)</f>
        <v>24.72</v>
      </c>
      <c r="R112" s="3">
        <f>ROUND(B112*0.005,2)</f>
        <v>15.5</v>
      </c>
      <c r="S112" s="3">
        <f>ROUND(B112*0.005,2)</f>
        <v>15.5</v>
      </c>
      <c r="T112" s="3">
        <f>ROUND(H112*0.005,2)</f>
        <v>24.72</v>
      </c>
      <c r="U112" s="9">
        <f>SUM(M112)-N112+C112+E112+D112</f>
        <v>3398.4</v>
      </c>
      <c r="V112" s="3">
        <f>SUM(I112:K112,N112,O112:T112)</f>
        <v>2418.4399999999996</v>
      </c>
      <c r="W112" s="3">
        <f t="shared" si="12"/>
        <v>5816.84</v>
      </c>
      <c r="X112" s="4">
        <f t="shared" si="13"/>
        <v>0.41576526086328652</v>
      </c>
      <c r="Y112" s="4">
        <f t="shared" si="14"/>
        <v>0.7116407721280601</v>
      </c>
      <c r="Z112" s="17">
        <f>W113-W112</f>
        <v>-194.76000000000022</v>
      </c>
    </row>
    <row r="113" spans="1:58" x14ac:dyDescent="0.25">
      <c r="A113" s="1" t="s">
        <v>14</v>
      </c>
      <c r="B113" s="18">
        <f>B112+C112+E112+D112</f>
        <v>3398.4</v>
      </c>
      <c r="C113" s="18"/>
      <c r="D113" s="18"/>
      <c r="E113" s="18"/>
      <c r="F113" s="1"/>
      <c r="G113" s="3">
        <v>800</v>
      </c>
      <c r="H113" s="3">
        <f>IF((B113-G113)&lt;0,ROUND(B113/0.675,2),ROUND((((((B113)-G113)*1.14944)+G113)/0.675),2))</f>
        <v>5609.93</v>
      </c>
      <c r="I113" s="3"/>
      <c r="J113" s="3"/>
      <c r="K113" s="3"/>
      <c r="L113" s="3">
        <f>ROUND(H113*0.325,2)</f>
        <v>1823.23</v>
      </c>
      <c r="M113" s="3">
        <f>H113-L113</f>
        <v>3786.7000000000003</v>
      </c>
      <c r="N113" s="3">
        <f>IF((M113-G113)&lt;0,0,ROUND((M113-G113)*0.13,2))</f>
        <v>388.27</v>
      </c>
      <c r="O113" s="3"/>
      <c r="P113" s="3"/>
      <c r="Q113" s="3"/>
      <c r="R113" s="3">
        <f>ROUND($B$5*0.005,2)</f>
        <v>3.49</v>
      </c>
      <c r="S113" s="3">
        <f>ROUND($B$5*0.005,2)</f>
        <v>3.49</v>
      </c>
      <c r="T113" s="3">
        <f>ROUND($H$5*0.005,2)</f>
        <v>5.17</v>
      </c>
      <c r="U113" s="9">
        <f>SUM(M113)-N113</f>
        <v>3398.4300000000003</v>
      </c>
      <c r="V113" s="3">
        <f>L113+N113+R113+S113+T113</f>
        <v>2223.6499999999996</v>
      </c>
      <c r="W113" s="3">
        <f t="shared" si="12"/>
        <v>5622.08</v>
      </c>
      <c r="X113" s="4">
        <f t="shared" si="13"/>
        <v>0.39552087483635945</v>
      </c>
      <c r="Y113" s="4">
        <f t="shared" si="14"/>
        <v>0.65431684630844222</v>
      </c>
      <c r="Z113" s="17"/>
    </row>
    <row r="114" spans="1:58" x14ac:dyDescent="0.25">
      <c r="A114" s="5" t="s">
        <v>13</v>
      </c>
      <c r="B114" s="6">
        <f>B112+50</f>
        <v>3150</v>
      </c>
      <c r="C114" s="6">
        <f>C112</f>
        <v>207.9</v>
      </c>
      <c r="D114" s="6">
        <f>D112</f>
        <v>53</v>
      </c>
      <c r="E114" s="6">
        <f>E112</f>
        <v>37.5</v>
      </c>
      <c r="F114" s="5">
        <f>F112</f>
        <v>1</v>
      </c>
      <c r="G114" s="6">
        <f>F114*300</f>
        <v>300</v>
      </c>
      <c r="H114" s="6">
        <f>IF(G114&gt;B114,ROUND(B114/0.69,2),ROUND(((((B114-G114)*1.11111)+G114)/0.69),2))</f>
        <v>5024.1499999999996</v>
      </c>
      <c r="I114" s="6">
        <f>ROUND(H114*0.17,2)</f>
        <v>854.11</v>
      </c>
      <c r="J114" s="6">
        <f>ROUND(H114*0.125,2)</f>
        <v>628.02</v>
      </c>
      <c r="K114" s="6">
        <f>ROUND(H114*0.015,2)</f>
        <v>75.36</v>
      </c>
      <c r="L114" s="6"/>
      <c r="M114" s="6">
        <f>H114-I114-J114-K114</f>
        <v>3466.66</v>
      </c>
      <c r="N114" s="6">
        <f>IF((H114-I114-J114-K114-G114)&lt;0,0,ROUND((H114-I114-J114-K114-G114)*0.1,2))</f>
        <v>316.67</v>
      </c>
      <c r="O114" s="6">
        <f>ROUND(H114*0.06,2)</f>
        <v>301.45</v>
      </c>
      <c r="P114" s="6">
        <f>ROUND(H114*0.04,2)</f>
        <v>200.97</v>
      </c>
      <c r="Q114" s="6">
        <f>ROUND(H114*0.005,2)</f>
        <v>25.12</v>
      </c>
      <c r="R114" s="6">
        <f>ROUND(B114*0.005,2)</f>
        <v>15.75</v>
      </c>
      <c r="S114" s="6">
        <f>ROUND(B114*0.005,2)</f>
        <v>15.75</v>
      </c>
      <c r="T114" s="6">
        <f>ROUND(H114*0.005,2)</f>
        <v>25.12</v>
      </c>
      <c r="U114" s="10">
        <f>SUM(M114)-N114+C114+E114+D114</f>
        <v>3448.39</v>
      </c>
      <c r="V114" s="6">
        <f>SUM(I114:K114,N114,O114:T114)</f>
        <v>2458.3199999999997</v>
      </c>
      <c r="W114" s="6">
        <f t="shared" si="12"/>
        <v>5906.7099999999991</v>
      </c>
      <c r="X114" s="7">
        <f t="shared" si="13"/>
        <v>0.41619107760496116</v>
      </c>
      <c r="Y114" s="7">
        <f t="shared" si="14"/>
        <v>0.7128892033673685</v>
      </c>
      <c r="Z114" s="13">
        <f>W115-W114</f>
        <v>-199.47999999999956</v>
      </c>
    </row>
    <row r="115" spans="1:58" x14ac:dyDescent="0.25">
      <c r="A115" s="5" t="s">
        <v>14</v>
      </c>
      <c r="B115" s="14">
        <f>B114+C114+E114+D114</f>
        <v>3448.4</v>
      </c>
      <c r="C115" s="15"/>
      <c r="D115" s="15"/>
      <c r="E115" s="16"/>
      <c r="F115" s="5"/>
      <c r="G115" s="6">
        <v>800</v>
      </c>
      <c r="H115" s="6">
        <f>IF((B115-G115)&lt;0,ROUND(B115/0.675,2),ROUND((((((B115)-G115)*1.14944)+G115)/0.675),2))</f>
        <v>5695.08</v>
      </c>
      <c r="I115" s="6"/>
      <c r="J115" s="6"/>
      <c r="K115" s="6"/>
      <c r="L115" s="6">
        <f>ROUND(H115*0.325,2)</f>
        <v>1850.9</v>
      </c>
      <c r="M115" s="6">
        <f>H115-L115</f>
        <v>3844.18</v>
      </c>
      <c r="N115" s="6">
        <f>IF((M115-G115)&lt;0,0,ROUND((M115-G115)*0.13,2))</f>
        <v>395.74</v>
      </c>
      <c r="O115" s="6"/>
      <c r="P115" s="6"/>
      <c r="Q115" s="6"/>
      <c r="R115" s="6">
        <f>ROUND($B$5*0.005,2)</f>
        <v>3.49</v>
      </c>
      <c r="S115" s="6">
        <f>ROUND($B$5*0.005,2)</f>
        <v>3.49</v>
      </c>
      <c r="T115" s="6">
        <f>ROUND($H$5*0.005,2)</f>
        <v>5.17</v>
      </c>
      <c r="U115" s="10">
        <f>SUM(M115)-N115</f>
        <v>3448.4399999999996</v>
      </c>
      <c r="V115" s="6">
        <f>L115+N115+R115+S115+T115</f>
        <v>2258.79</v>
      </c>
      <c r="W115" s="6">
        <f t="shared" si="12"/>
        <v>5707.23</v>
      </c>
      <c r="X115" s="7">
        <f t="shared" si="13"/>
        <v>0.39577693557119659</v>
      </c>
      <c r="Y115" s="7">
        <f t="shared" si="14"/>
        <v>0.65501792114695345</v>
      </c>
      <c r="Z115" s="13"/>
    </row>
    <row r="116" spans="1:58" x14ac:dyDescent="0.25">
      <c r="A116" s="1" t="s">
        <v>13</v>
      </c>
      <c r="B116" s="3">
        <f>B114+50</f>
        <v>3200</v>
      </c>
      <c r="C116" s="3">
        <f>C114</f>
        <v>207.9</v>
      </c>
      <c r="D116" s="3">
        <f>D114</f>
        <v>53</v>
      </c>
      <c r="E116" s="3">
        <f>E114</f>
        <v>37.5</v>
      </c>
      <c r="F116" s="1">
        <f>F114</f>
        <v>1</v>
      </c>
      <c r="G116" s="3">
        <f>F116*300</f>
        <v>300</v>
      </c>
      <c r="H116" s="3">
        <f>IF(G116&gt;B116,ROUND(B116/0.69,2),ROUND(((((B116-G116)*1.11111)+G116)/0.69),2))</f>
        <v>5104.67</v>
      </c>
      <c r="I116" s="3">
        <f>ROUND(H116*0.17,2)</f>
        <v>867.79</v>
      </c>
      <c r="J116" s="3">
        <f>ROUND(H116*0.125,2)</f>
        <v>638.08000000000004</v>
      </c>
      <c r="K116" s="3">
        <f>ROUND(H116*0.015,2)</f>
        <v>76.569999999999993</v>
      </c>
      <c r="L116" s="3"/>
      <c r="M116" s="3">
        <f>H116-I116-J116-K116</f>
        <v>3522.23</v>
      </c>
      <c r="N116" s="3">
        <f>IF((H116-I116-J116-K116-G116)&lt;0,0,ROUND((H116-I116-J116-K116-G116)*0.1,2))</f>
        <v>322.22000000000003</v>
      </c>
      <c r="O116" s="3">
        <f>ROUND(H116*0.06,2)</f>
        <v>306.27999999999997</v>
      </c>
      <c r="P116" s="3">
        <f>ROUND(H116*0.04,2)</f>
        <v>204.19</v>
      </c>
      <c r="Q116" s="3">
        <f>ROUND(H116*0.005,2)</f>
        <v>25.52</v>
      </c>
      <c r="R116" s="3">
        <f>ROUND(B116*0.005,2)</f>
        <v>16</v>
      </c>
      <c r="S116" s="3">
        <f>ROUND(B116*0.005,2)</f>
        <v>16</v>
      </c>
      <c r="T116" s="3">
        <f>ROUND(H116*0.005,2)</f>
        <v>25.52</v>
      </c>
      <c r="U116" s="9">
        <f>SUM(M116)-N116+C116+E116+D116</f>
        <v>3498.4100000000003</v>
      </c>
      <c r="V116" s="3">
        <f>SUM(I116:K116,N116,O116:T116)</f>
        <v>2498.1699999999996</v>
      </c>
      <c r="W116" s="3">
        <f t="shared" si="12"/>
        <v>5996.58</v>
      </c>
      <c r="X116" s="4">
        <f t="shared" si="13"/>
        <v>0.41659912816972333</v>
      </c>
      <c r="Y116" s="4">
        <f t="shared" si="14"/>
        <v>0.71408725678236662</v>
      </c>
      <c r="Z116" s="17">
        <f>W117-W116</f>
        <v>-204.21000000000004</v>
      </c>
    </row>
    <row r="117" spans="1:58" x14ac:dyDescent="0.25">
      <c r="A117" s="1" t="s">
        <v>14</v>
      </c>
      <c r="B117" s="18">
        <f>B116+C116+E116+D116</f>
        <v>3498.4</v>
      </c>
      <c r="C117" s="18"/>
      <c r="D117" s="18"/>
      <c r="E117" s="18"/>
      <c r="F117" s="1"/>
      <c r="G117" s="3">
        <v>800</v>
      </c>
      <c r="H117" s="3">
        <f>IF((B117-G117)&lt;0,ROUND(B117/0.675,2),ROUND((((((B117)-G117)*1.14944)+G117)/0.675),2))</f>
        <v>5780.22</v>
      </c>
      <c r="I117" s="3"/>
      <c r="J117" s="3"/>
      <c r="K117" s="3"/>
      <c r="L117" s="3">
        <f>ROUND(H117*0.325,2)</f>
        <v>1878.57</v>
      </c>
      <c r="M117" s="3">
        <f>H117-L117</f>
        <v>3901.6500000000005</v>
      </c>
      <c r="N117" s="3">
        <f>IF((M117-G117)&lt;0,0,ROUND((M117-G117)*0.13,2))</f>
        <v>403.21</v>
      </c>
      <c r="O117" s="3"/>
      <c r="P117" s="3"/>
      <c r="Q117" s="3"/>
      <c r="R117" s="3">
        <f>ROUND($B$5*0.005,2)</f>
        <v>3.49</v>
      </c>
      <c r="S117" s="3">
        <f>ROUND($B$5*0.005,2)</f>
        <v>3.49</v>
      </c>
      <c r="T117" s="3">
        <f>ROUND($H$5*0.005,2)</f>
        <v>5.17</v>
      </c>
      <c r="U117" s="9">
        <f>SUM(M117)-N117</f>
        <v>3498.4400000000005</v>
      </c>
      <c r="V117" s="3">
        <f>L117+N117+R117+S117+T117</f>
        <v>2293.9299999999994</v>
      </c>
      <c r="W117" s="3">
        <f t="shared" si="12"/>
        <v>5792.37</v>
      </c>
      <c r="X117" s="4">
        <f t="shared" si="13"/>
        <v>0.3960261516443182</v>
      </c>
      <c r="Y117" s="4">
        <f t="shared" si="14"/>
        <v>0.65570082665416562</v>
      </c>
      <c r="Z117" s="17"/>
    </row>
    <row r="123" spans="1:58" x14ac:dyDescent="0.25">
      <c r="A123" t="str">
        <f>B3</f>
        <v>Plata</v>
      </c>
      <c r="B123">
        <f>B4</f>
        <v>400</v>
      </c>
      <c r="C123">
        <f>B6</f>
        <v>450</v>
      </c>
      <c r="D123">
        <f>B8</f>
        <v>500</v>
      </c>
      <c r="E123">
        <f>B10</f>
        <v>550</v>
      </c>
      <c r="F123">
        <f>B12</f>
        <v>600</v>
      </c>
      <c r="G123">
        <f>B14</f>
        <v>650</v>
      </c>
      <c r="H123">
        <f>B16</f>
        <v>700</v>
      </c>
      <c r="I123">
        <f>B18</f>
        <v>750</v>
      </c>
      <c r="J123">
        <f>B20</f>
        <v>800</v>
      </c>
      <c r="K123">
        <f>B22</f>
        <v>850</v>
      </c>
      <c r="L123">
        <f>B24</f>
        <v>900</v>
      </c>
      <c r="M123">
        <f>B26</f>
        <v>950</v>
      </c>
      <c r="N123">
        <f>B28</f>
        <v>1000</v>
      </c>
      <c r="O123">
        <f>B30</f>
        <v>1050</v>
      </c>
      <c r="P123">
        <f>B32</f>
        <v>1100</v>
      </c>
      <c r="Q123">
        <f>B34</f>
        <v>1150</v>
      </c>
      <c r="R123">
        <f>B36</f>
        <v>1200</v>
      </c>
      <c r="S123">
        <f>B38</f>
        <v>1250</v>
      </c>
      <c r="T123">
        <f>B40</f>
        <v>1300</v>
      </c>
      <c r="U123">
        <f>B42</f>
        <v>1350</v>
      </c>
      <c r="V123">
        <f>B44</f>
        <v>1400</v>
      </c>
      <c r="W123">
        <f>B46</f>
        <v>1450</v>
      </c>
      <c r="X123">
        <f>B48</f>
        <v>1500</v>
      </c>
      <c r="Y123">
        <f>B50</f>
        <v>1550</v>
      </c>
      <c r="Z123">
        <f>B52</f>
        <v>1600</v>
      </c>
      <c r="AA123">
        <f>B54</f>
        <v>1650</v>
      </c>
      <c r="AB123">
        <f>B56</f>
        <v>1700</v>
      </c>
      <c r="AC123">
        <f>B58</f>
        <v>1750</v>
      </c>
      <c r="AD123">
        <f>B60</f>
        <v>1800</v>
      </c>
      <c r="AE123">
        <f>B62</f>
        <v>1850</v>
      </c>
      <c r="AF123">
        <f>B64</f>
        <v>1900</v>
      </c>
      <c r="AG123">
        <f>B66</f>
        <v>1950</v>
      </c>
      <c r="AH123">
        <f>B68</f>
        <v>2000</v>
      </c>
      <c r="AI123">
        <f>B70</f>
        <v>2050</v>
      </c>
      <c r="AJ123">
        <f>B72</f>
        <v>2100</v>
      </c>
      <c r="AK123">
        <f>B74</f>
        <v>2150</v>
      </c>
      <c r="AL123">
        <f>B76</f>
        <v>2200</v>
      </c>
      <c r="AM123">
        <f>B78</f>
        <v>2250</v>
      </c>
      <c r="AN123">
        <f>B80</f>
        <v>2300</v>
      </c>
      <c r="AO123">
        <f>B82</f>
        <v>2350</v>
      </c>
      <c r="AP123">
        <f>B84</f>
        <v>2400</v>
      </c>
      <c r="AQ123">
        <f>B86</f>
        <v>2450</v>
      </c>
      <c r="AR123">
        <f>B88</f>
        <v>2500</v>
      </c>
      <c r="AS123">
        <f>B90</f>
        <v>2550</v>
      </c>
      <c r="AT123">
        <f>B92</f>
        <v>2600</v>
      </c>
      <c r="AU123">
        <f>B94</f>
        <v>2650</v>
      </c>
      <c r="AV123">
        <f>B96</f>
        <v>2700</v>
      </c>
      <c r="AW123">
        <f>B98</f>
        <v>2750</v>
      </c>
      <c r="AX123">
        <f>B100</f>
        <v>2800</v>
      </c>
      <c r="AY123">
        <f>B102</f>
        <v>2850</v>
      </c>
      <c r="AZ123">
        <f>B104</f>
        <v>2900</v>
      </c>
      <c r="BA123">
        <f>B106</f>
        <v>2950</v>
      </c>
      <c r="BB123">
        <f>B108</f>
        <v>3000</v>
      </c>
      <c r="BC123">
        <f>B110</f>
        <v>3050</v>
      </c>
      <c r="BD123">
        <f>B112</f>
        <v>3100</v>
      </c>
      <c r="BE123">
        <f>B114</f>
        <v>3150</v>
      </c>
      <c r="BF123">
        <f>B116</f>
        <v>3200</v>
      </c>
    </row>
    <row r="124" spans="1:58" x14ac:dyDescent="0.25">
      <c r="A124" t="str">
        <f>Z3</f>
        <v>Trošak +/-</v>
      </c>
      <c r="B124">
        <f>Z4</f>
        <v>83.070000000000277</v>
      </c>
      <c r="C124">
        <f>Z6</f>
        <v>67.270000000000209</v>
      </c>
      <c r="D124">
        <f>Z8</f>
        <v>51.480000000000018</v>
      </c>
      <c r="E124">
        <f>Z10</f>
        <v>46.379999999999882</v>
      </c>
      <c r="F124">
        <f>Z12</f>
        <v>41.6700000000003</v>
      </c>
      <c r="G124">
        <f>Z14</f>
        <v>36.930000000000291</v>
      </c>
      <c r="H124">
        <f>Z16</f>
        <v>32.220000000000027</v>
      </c>
      <c r="I124">
        <f>Z18</f>
        <v>27.460000000000036</v>
      </c>
      <c r="J124">
        <f>Z20</f>
        <v>22.739999999999782</v>
      </c>
      <c r="K124">
        <f>Z22</f>
        <v>18.019999999999754</v>
      </c>
      <c r="L124">
        <f>Z24</f>
        <v>13.289999999999964</v>
      </c>
      <c r="M124">
        <f>Z26</f>
        <v>8.5499999999999545</v>
      </c>
      <c r="N124">
        <f>Z28</f>
        <v>3.8300000000001546</v>
      </c>
      <c r="O124">
        <f>Z30</f>
        <v>-0.88999999999987267</v>
      </c>
      <c r="P124">
        <f>Z32</f>
        <v>-5.6300000000005639</v>
      </c>
      <c r="Q124">
        <f>Z34</f>
        <v>-10.350000000000364</v>
      </c>
      <c r="R124">
        <f>Z36</f>
        <v>-15.079999999999927</v>
      </c>
      <c r="S124">
        <f>Z38</f>
        <v>-19.790000000000418</v>
      </c>
      <c r="T124">
        <f>Z40</f>
        <v>-24.549999999999727</v>
      </c>
      <c r="U124">
        <f>Z42</f>
        <v>-29.269999999999527</v>
      </c>
      <c r="V124">
        <f>Z44</f>
        <v>-33.989999999999782</v>
      </c>
      <c r="W124">
        <f>Z46</f>
        <v>-38.720000000000255</v>
      </c>
      <c r="X124">
        <f>Z48</f>
        <v>-43.4699999999998</v>
      </c>
      <c r="Y124">
        <f>Z50</f>
        <v>-48.180000000000291</v>
      </c>
      <c r="Z124">
        <f>Z52</f>
        <v>-52.910000000000309</v>
      </c>
      <c r="AA124">
        <f>Z54</f>
        <v>-57.619999999999891</v>
      </c>
      <c r="AB124">
        <f>Z56</f>
        <v>-62.370000000000346</v>
      </c>
      <c r="AC124">
        <f>Z58</f>
        <v>-67.090000000000146</v>
      </c>
      <c r="AD124">
        <f>Z60</f>
        <v>-71.809999999999945</v>
      </c>
      <c r="AE124">
        <f>Z62</f>
        <v>-76.539999999999964</v>
      </c>
      <c r="AF124">
        <f>Z64</f>
        <v>-81.289999999999964</v>
      </c>
      <c r="AG124">
        <f>Z66</f>
        <v>-85.999999999999545</v>
      </c>
      <c r="AH124">
        <f>Z68</f>
        <v>-90.730000000000473</v>
      </c>
      <c r="AI124">
        <f>Z70</f>
        <v>-95.450000000000273</v>
      </c>
      <c r="AJ124">
        <f>Z72</f>
        <v>-100.1899999999996</v>
      </c>
      <c r="AK124">
        <f>Z74</f>
        <v>-104.92000000000007</v>
      </c>
      <c r="AL124">
        <f>Z76</f>
        <v>-109.63000000000011</v>
      </c>
      <c r="AM124">
        <f>Z78</f>
        <v>-114.36999999999989</v>
      </c>
      <c r="AN124">
        <f>Z80</f>
        <v>-119.10999999999876</v>
      </c>
      <c r="AO124">
        <f>Z82</f>
        <v>-123.82999999999993</v>
      </c>
      <c r="AP124">
        <f>Z84</f>
        <v>-128.55999999999949</v>
      </c>
      <c r="AQ124">
        <f>Z86</f>
        <v>-133.28000000000065</v>
      </c>
      <c r="AR124">
        <f>Z88</f>
        <v>-138.01999999999953</v>
      </c>
      <c r="AS124">
        <f>Z90</f>
        <v>-142.75</v>
      </c>
      <c r="AT124">
        <f>Z92</f>
        <v>-147.46000000000004</v>
      </c>
      <c r="AU124">
        <f>Z94</f>
        <v>-152.20999999999913</v>
      </c>
      <c r="AV124">
        <f>Z96</f>
        <v>-156.93000000000029</v>
      </c>
      <c r="AW124">
        <f>Z98</f>
        <v>-161.65000000000055</v>
      </c>
      <c r="AX124">
        <f>Z100</f>
        <v>-166.36999999999989</v>
      </c>
      <c r="AY124">
        <f>Z102</f>
        <v>-171.11999999999989</v>
      </c>
      <c r="AZ124">
        <f>Z104</f>
        <v>-175.83000000000084</v>
      </c>
      <c r="BA124">
        <f>Z106</f>
        <v>-180.57000000000062</v>
      </c>
      <c r="BB124">
        <f>Z108</f>
        <v>-185.28000000000065</v>
      </c>
      <c r="BC124">
        <f>Z110</f>
        <v>-190.03000000000156</v>
      </c>
      <c r="BD124">
        <f>Z112</f>
        <v>-194.76000000000022</v>
      </c>
      <c r="BE124">
        <f>Z114</f>
        <v>-199.47999999999956</v>
      </c>
      <c r="BF124">
        <f>Z116</f>
        <v>-204.21000000000004</v>
      </c>
    </row>
  </sheetData>
  <mergeCells count="115">
    <mergeCell ref="Z102:Z103"/>
    <mergeCell ref="Z104:Z105"/>
    <mergeCell ref="Z106:Z107"/>
    <mergeCell ref="Z108:Z109"/>
    <mergeCell ref="Z110:Z111"/>
    <mergeCell ref="B111:E111"/>
    <mergeCell ref="Z90:Z91"/>
    <mergeCell ref="Z92:Z93"/>
    <mergeCell ref="Z94:Z95"/>
    <mergeCell ref="Z96:Z97"/>
    <mergeCell ref="Z98:Z99"/>
    <mergeCell ref="Z100:Z101"/>
    <mergeCell ref="B105:E105"/>
    <mergeCell ref="B107:E107"/>
    <mergeCell ref="B109:E109"/>
    <mergeCell ref="B97:E97"/>
    <mergeCell ref="B99:E99"/>
    <mergeCell ref="B101:E101"/>
    <mergeCell ref="B103:E103"/>
    <mergeCell ref="Z78:Z79"/>
    <mergeCell ref="Z80:Z81"/>
    <mergeCell ref="Z82:Z83"/>
    <mergeCell ref="Z84:Z85"/>
    <mergeCell ref="Z86:Z87"/>
    <mergeCell ref="Z88:Z89"/>
    <mergeCell ref="Z66:Z67"/>
    <mergeCell ref="Z68:Z69"/>
    <mergeCell ref="Z70:Z71"/>
    <mergeCell ref="Z72:Z73"/>
    <mergeCell ref="Z74:Z75"/>
    <mergeCell ref="Z76:Z77"/>
    <mergeCell ref="Z54:Z55"/>
    <mergeCell ref="Z56:Z57"/>
    <mergeCell ref="Z58:Z59"/>
    <mergeCell ref="Z60:Z61"/>
    <mergeCell ref="Z62:Z63"/>
    <mergeCell ref="Z64:Z65"/>
    <mergeCell ref="Z42:Z43"/>
    <mergeCell ref="Z44:Z45"/>
    <mergeCell ref="Z46:Z47"/>
    <mergeCell ref="Z48:Z49"/>
    <mergeCell ref="Z50:Z51"/>
    <mergeCell ref="Z52:Z53"/>
    <mergeCell ref="Z30:Z31"/>
    <mergeCell ref="Z32:Z33"/>
    <mergeCell ref="Z34:Z35"/>
    <mergeCell ref="Z36:Z37"/>
    <mergeCell ref="Z38:Z39"/>
    <mergeCell ref="Z40:Z41"/>
    <mergeCell ref="Z18:Z19"/>
    <mergeCell ref="Z20:Z21"/>
    <mergeCell ref="Z22:Z23"/>
    <mergeCell ref="Z24:Z25"/>
    <mergeCell ref="Z26:Z27"/>
    <mergeCell ref="Z28:Z29"/>
    <mergeCell ref="Z4:Z5"/>
    <mergeCell ref="Z6:Z7"/>
    <mergeCell ref="Z8:Z9"/>
    <mergeCell ref="Z10:Z11"/>
    <mergeCell ref="Z12:Z13"/>
    <mergeCell ref="Z14:Z15"/>
    <mergeCell ref="Z16:Z17"/>
    <mergeCell ref="B93:E93"/>
    <mergeCell ref="B95:E95"/>
    <mergeCell ref="B81:E81"/>
    <mergeCell ref="B83:E83"/>
    <mergeCell ref="B85:E85"/>
    <mergeCell ref="B87:E87"/>
    <mergeCell ref="B89:E89"/>
    <mergeCell ref="B91:E91"/>
    <mergeCell ref="B69:E69"/>
    <mergeCell ref="B71:E71"/>
    <mergeCell ref="B73:E73"/>
    <mergeCell ref="B75:E75"/>
    <mergeCell ref="B77:E77"/>
    <mergeCell ref="B79:E79"/>
    <mergeCell ref="B57:E57"/>
    <mergeCell ref="B59:E59"/>
    <mergeCell ref="B61:E61"/>
    <mergeCell ref="B27:E27"/>
    <mergeCell ref="B29:E29"/>
    <mergeCell ref="B31:E31"/>
    <mergeCell ref="B63:E63"/>
    <mergeCell ref="B65:E65"/>
    <mergeCell ref="B67:E67"/>
    <mergeCell ref="B45:E45"/>
    <mergeCell ref="B47:E47"/>
    <mergeCell ref="B49:E49"/>
    <mergeCell ref="B51:E51"/>
    <mergeCell ref="B53:E53"/>
    <mergeCell ref="B55:E55"/>
    <mergeCell ref="Z114:Z115"/>
    <mergeCell ref="B115:E115"/>
    <mergeCell ref="Z116:Z117"/>
    <mergeCell ref="B117:E117"/>
    <mergeCell ref="A1:AA2"/>
    <mergeCell ref="B17:E17"/>
    <mergeCell ref="B19:E19"/>
    <mergeCell ref="B5:E5"/>
    <mergeCell ref="B7:E7"/>
    <mergeCell ref="B9:E9"/>
    <mergeCell ref="B11:E11"/>
    <mergeCell ref="B13:E13"/>
    <mergeCell ref="B15:E15"/>
    <mergeCell ref="Z112:Z113"/>
    <mergeCell ref="B113:E113"/>
    <mergeCell ref="B33:E33"/>
    <mergeCell ref="B35:E35"/>
    <mergeCell ref="B37:E37"/>
    <mergeCell ref="B39:E39"/>
    <mergeCell ref="B41:E41"/>
    <mergeCell ref="B43:E43"/>
    <mergeCell ref="B21:E21"/>
    <mergeCell ref="B23:E23"/>
    <mergeCell ref="B25:E2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A5CA0-45EE-4E13-BDCF-3277AE69F2FF}">
  <dimension ref="A1:BF124"/>
  <sheetViews>
    <sheetView topLeftCell="A121" zoomScale="85" zoomScaleNormal="85" workbookViewId="0">
      <selection activeCell="F5" sqref="F5"/>
    </sheetView>
  </sheetViews>
  <sheetFormatPr defaultRowHeight="15" x14ac:dyDescent="0.25"/>
  <cols>
    <col min="4" max="4" width="9.5703125" bestFit="1" customWidth="1"/>
    <col min="5" max="5" width="10.5703125" bestFit="1" customWidth="1"/>
    <col min="12" max="12" width="22" bestFit="1" customWidth="1"/>
    <col min="13" max="13" width="12.7109375" bestFit="1" customWidth="1"/>
    <col min="14" max="14" width="9.5703125" bestFit="1" customWidth="1"/>
    <col min="21" max="21" width="11.85546875" bestFit="1" customWidth="1"/>
    <col min="24" max="24" width="21.140625" bestFit="1" customWidth="1"/>
    <col min="25" max="25" width="13.42578125" bestFit="1" customWidth="1"/>
    <col min="26" max="26" width="9.42578125" customWidth="1"/>
  </cols>
  <sheetData>
    <row r="1" spans="1:27" x14ac:dyDescent="0.25">
      <c r="A1" s="19" t="str">
        <f>"Početna plata "&amp;B4&amp;" KM, svaka naredna se uvecava za 50 KM. Lični odbitak "&amp;F4&amp;", topli obrok "&amp;C4&amp;" KM, karta za prevoz "&amp;D4&amp;" KM, mjesečni dio regresa "&amp;E4&amp;" KM"</f>
        <v>Početna plata 400 KM, svaka naredna se uvecava za 50 KM. Lični odbitak 1,5, topli obrok 207,9 KM, karta za prevoz 53 KM, mjesečni dio regresa 37,5 KM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 x14ac:dyDescent="0.25">
      <c r="A3" s="1"/>
      <c r="B3" s="1" t="s">
        <v>0</v>
      </c>
      <c r="C3" s="1" t="s">
        <v>12</v>
      </c>
      <c r="D3" s="1" t="s">
        <v>11</v>
      </c>
      <c r="E3" s="1" t="s">
        <v>19</v>
      </c>
      <c r="F3" s="1" t="s">
        <v>1</v>
      </c>
      <c r="G3" s="1" t="s">
        <v>2</v>
      </c>
      <c r="H3" s="1" t="s">
        <v>3</v>
      </c>
      <c r="I3" s="2" t="s">
        <v>20</v>
      </c>
      <c r="J3" s="2" t="s">
        <v>21</v>
      </c>
      <c r="K3" s="2" t="s">
        <v>22</v>
      </c>
      <c r="L3" s="2" t="s">
        <v>23</v>
      </c>
      <c r="M3" s="1" t="s">
        <v>18</v>
      </c>
      <c r="N3" s="2" t="s">
        <v>9</v>
      </c>
      <c r="O3" s="2" t="s">
        <v>24</v>
      </c>
      <c r="P3" s="2" t="s">
        <v>25</v>
      </c>
      <c r="Q3" s="2" t="s">
        <v>26</v>
      </c>
      <c r="R3" s="1" t="s">
        <v>4</v>
      </c>
      <c r="S3" s="1" t="s">
        <v>5</v>
      </c>
      <c r="T3" s="1" t="s">
        <v>6</v>
      </c>
      <c r="U3" s="8" t="s">
        <v>7</v>
      </c>
      <c r="V3" s="1" t="s">
        <v>8</v>
      </c>
      <c r="W3" s="1" t="s">
        <v>10</v>
      </c>
      <c r="X3" s="1" t="s">
        <v>15</v>
      </c>
      <c r="Y3" s="1" t="s">
        <v>16</v>
      </c>
      <c r="Z3" s="8" t="s">
        <v>17</v>
      </c>
    </row>
    <row r="4" spans="1:27" x14ac:dyDescent="0.25">
      <c r="A4" s="1" t="s">
        <v>13</v>
      </c>
      <c r="B4" s="11">
        <v>400</v>
      </c>
      <c r="C4" s="11">
        <f>21*9.9</f>
        <v>207.9</v>
      </c>
      <c r="D4" s="11">
        <v>53</v>
      </c>
      <c r="E4" s="11">
        <f>450/12</f>
        <v>37.5</v>
      </c>
      <c r="F4" s="12">
        <v>1.5</v>
      </c>
      <c r="G4" s="3">
        <f>F4*300</f>
        <v>450</v>
      </c>
      <c r="H4" s="3">
        <f>IF(G4&gt;B4,ROUND(B4/0.69,2),ROUND(((((B4-G4)*1.11111)+G4)/0.69),2))</f>
        <v>579.71</v>
      </c>
      <c r="I4" s="3">
        <f>ROUND(H4*0.17,2)</f>
        <v>98.55</v>
      </c>
      <c r="J4" s="3">
        <f>ROUND(H4*0.125,2)</f>
        <v>72.459999999999994</v>
      </c>
      <c r="K4" s="3">
        <f>ROUND(H4*0.015,2)</f>
        <v>8.6999999999999993</v>
      </c>
      <c r="L4" s="3"/>
      <c r="M4" s="3">
        <f>H4-I4-J4-K4</f>
        <v>400.00000000000006</v>
      </c>
      <c r="N4" s="3">
        <f>IF((H4-I4-J4-K4-G4)&lt;0,0,ROUND((H4-I4-J4-K4-G4)*0.1,2))</f>
        <v>0</v>
      </c>
      <c r="O4" s="3">
        <f>ROUND(H4*0.06,2)</f>
        <v>34.78</v>
      </c>
      <c r="P4" s="3">
        <f>ROUND(H4*0.04,2)</f>
        <v>23.19</v>
      </c>
      <c r="Q4" s="3">
        <f>ROUND(H4*0.005,2)</f>
        <v>2.9</v>
      </c>
      <c r="R4" s="3">
        <f>ROUND(B4*0.005,2)</f>
        <v>2</v>
      </c>
      <c r="S4" s="3">
        <f>ROUND(B4*0.005,2)</f>
        <v>2</v>
      </c>
      <c r="T4" s="3">
        <f>ROUND(H4*0.005,2)</f>
        <v>2.9</v>
      </c>
      <c r="U4" s="9">
        <f>SUM(M4)-N4+C4+E4+D4</f>
        <v>698.40000000000009</v>
      </c>
      <c r="V4" s="3">
        <f>SUM(I4:K4,N4,O4:T4)</f>
        <v>247.48</v>
      </c>
      <c r="W4" s="3">
        <f t="shared" ref="W4:W67" si="0">SUM(U4:V4)</f>
        <v>945.88000000000011</v>
      </c>
      <c r="X4" s="4">
        <f t="shared" ref="X4:X67" si="1">V4/W4</f>
        <v>0.26163995432824455</v>
      </c>
      <c r="Y4" s="4">
        <f t="shared" ref="Y4:Y67" si="2">V4/U4</f>
        <v>0.35435280641466205</v>
      </c>
      <c r="Z4" s="17">
        <f>W5-W4</f>
        <v>100.94000000000005</v>
      </c>
    </row>
    <row r="5" spans="1:27" x14ac:dyDescent="0.25">
      <c r="A5" s="1" t="s">
        <v>14</v>
      </c>
      <c r="B5" s="18">
        <f>B4+C4+E4+D4</f>
        <v>698.4</v>
      </c>
      <c r="C5" s="18"/>
      <c r="D5" s="18"/>
      <c r="E5" s="18"/>
      <c r="F5" s="1"/>
      <c r="G5" s="3">
        <v>800</v>
      </c>
      <c r="H5" s="3">
        <f>IF((B5-G5)&lt;0,ROUND(B5/0.675,2),ROUND((((((B5)-G5)*1.14944)+G5)/0.675),2))</f>
        <v>1034.67</v>
      </c>
      <c r="I5" s="3"/>
      <c r="J5" s="3"/>
      <c r="K5" s="3"/>
      <c r="L5" s="3">
        <f>ROUND(H5*0.325,2)</f>
        <v>336.27</v>
      </c>
      <c r="M5" s="3">
        <f>H5-L5</f>
        <v>698.40000000000009</v>
      </c>
      <c r="N5" s="3">
        <f>IF((M5-G5)&lt;0,0,ROUND((M5-G5)*0.13,2))</f>
        <v>0</v>
      </c>
      <c r="O5" s="3"/>
      <c r="P5" s="3"/>
      <c r="Q5" s="3"/>
      <c r="R5" s="3">
        <f>ROUND($B$5*0.005,2)</f>
        <v>3.49</v>
      </c>
      <c r="S5" s="3">
        <f>ROUND($B$5*0.005,2)</f>
        <v>3.49</v>
      </c>
      <c r="T5" s="3">
        <f>ROUND($H$5*0.005,2)</f>
        <v>5.17</v>
      </c>
      <c r="U5" s="9">
        <f>SUM(M5)-N5</f>
        <v>698.40000000000009</v>
      </c>
      <c r="V5" s="3">
        <f>L5+N5+R5+S5+T5</f>
        <v>348.42</v>
      </c>
      <c r="W5" s="3">
        <f t="shared" si="0"/>
        <v>1046.8200000000002</v>
      </c>
      <c r="X5" s="4">
        <f t="shared" si="1"/>
        <v>0.33283659081790562</v>
      </c>
      <c r="Y5" s="4">
        <f t="shared" si="2"/>
        <v>0.49888316151202744</v>
      </c>
      <c r="Z5" s="17"/>
    </row>
    <row r="6" spans="1:27" x14ac:dyDescent="0.25">
      <c r="A6" s="5" t="s">
        <v>13</v>
      </c>
      <c r="B6" s="6">
        <f>B4+50</f>
        <v>450</v>
      </c>
      <c r="C6" s="6">
        <f>C4</f>
        <v>207.9</v>
      </c>
      <c r="D6" s="6">
        <f>D4</f>
        <v>53</v>
      </c>
      <c r="E6" s="6">
        <f>E4</f>
        <v>37.5</v>
      </c>
      <c r="F6" s="5">
        <f>F4</f>
        <v>1.5</v>
      </c>
      <c r="G6" s="6">
        <f>F6*300</f>
        <v>450</v>
      </c>
      <c r="H6" s="6">
        <f>IF(G6&gt;B6,ROUND(B6/0.69,2),ROUND(((((B6-G6)*1.11111)+G6)/0.69),2))</f>
        <v>652.16999999999996</v>
      </c>
      <c r="I6" s="6">
        <f>ROUND(H6*0.17,2)</f>
        <v>110.87</v>
      </c>
      <c r="J6" s="6">
        <f>ROUND(H6*0.125,2)</f>
        <v>81.52</v>
      </c>
      <c r="K6" s="6">
        <f>ROUND(H6*0.015,2)</f>
        <v>9.7799999999999994</v>
      </c>
      <c r="L6" s="6"/>
      <c r="M6" s="6">
        <f>H6-I6-J6-K6</f>
        <v>450</v>
      </c>
      <c r="N6" s="6">
        <f>IF((H6-I6-J6-K6-G6)&lt;0,0,ROUND((H6-I6-J6-K6-G6)*0.1,2))</f>
        <v>0</v>
      </c>
      <c r="O6" s="6">
        <f>ROUND(H6*0.06,2)</f>
        <v>39.130000000000003</v>
      </c>
      <c r="P6" s="6">
        <f>ROUND(H6*0.04,2)</f>
        <v>26.09</v>
      </c>
      <c r="Q6" s="6">
        <f>ROUND(H6*0.005,2)</f>
        <v>3.26</v>
      </c>
      <c r="R6" s="6">
        <f>ROUND(B6*0.005,2)</f>
        <v>2.25</v>
      </c>
      <c r="S6" s="6">
        <f>ROUND(B6*0.005,2)</f>
        <v>2.25</v>
      </c>
      <c r="T6" s="6">
        <f>ROUND(H6*0.005,2)</f>
        <v>3.26</v>
      </c>
      <c r="U6" s="10">
        <f>SUM(M6)-N6+C6+E6+D6</f>
        <v>748.4</v>
      </c>
      <c r="V6" s="6">
        <f>SUM(I6:K6,N6,O6:T6)</f>
        <v>278.40999999999997</v>
      </c>
      <c r="W6" s="6">
        <f t="shared" si="0"/>
        <v>1026.81</v>
      </c>
      <c r="X6" s="7">
        <f t="shared" si="1"/>
        <v>0.27114071736738049</v>
      </c>
      <c r="Y6" s="7">
        <f t="shared" si="2"/>
        <v>0.37200694815606622</v>
      </c>
      <c r="Z6" s="13">
        <f>W7-W6</f>
        <v>94.080000000000155</v>
      </c>
    </row>
    <row r="7" spans="1:27" x14ac:dyDescent="0.25">
      <c r="A7" s="5" t="s">
        <v>14</v>
      </c>
      <c r="B7" s="14">
        <f>B6+C6+E6+D6</f>
        <v>748.4</v>
      </c>
      <c r="C7" s="15"/>
      <c r="D7" s="15"/>
      <c r="E7" s="16"/>
      <c r="F7" s="5"/>
      <c r="G7" s="6">
        <v>800</v>
      </c>
      <c r="H7" s="6">
        <f>IF((B7-G7)&lt;0,ROUND(B7/0.675,2),ROUND((((((B7)-G7)*1.14944)+G7)/0.675),2))</f>
        <v>1108.74</v>
      </c>
      <c r="I7" s="6"/>
      <c r="J7" s="6"/>
      <c r="K7" s="6"/>
      <c r="L7" s="6">
        <f>ROUND(H7*0.325,2)</f>
        <v>360.34</v>
      </c>
      <c r="M7" s="6">
        <f>H7-L7</f>
        <v>748.40000000000009</v>
      </c>
      <c r="N7" s="6">
        <f>IF((M7-G7)&lt;0,0,ROUND((M7-G7)*0.13,2))</f>
        <v>0</v>
      </c>
      <c r="O7" s="6"/>
      <c r="P7" s="6"/>
      <c r="Q7" s="6"/>
      <c r="R7" s="6">
        <f>ROUND($B$5*0.005,2)</f>
        <v>3.49</v>
      </c>
      <c r="S7" s="6">
        <f>ROUND($B$5*0.005,2)</f>
        <v>3.49</v>
      </c>
      <c r="T7" s="6">
        <f>ROUND($H$5*0.005,2)</f>
        <v>5.17</v>
      </c>
      <c r="U7" s="10">
        <f>SUM(M7)-N7</f>
        <v>748.40000000000009</v>
      </c>
      <c r="V7" s="6">
        <f>L7+N7+R7+S7+T7</f>
        <v>372.49</v>
      </c>
      <c r="W7" s="6">
        <f t="shared" si="0"/>
        <v>1120.8900000000001</v>
      </c>
      <c r="X7" s="7">
        <f t="shared" si="1"/>
        <v>0.3323162843811614</v>
      </c>
      <c r="Y7" s="7">
        <f t="shared" si="2"/>
        <v>0.49771512560128267</v>
      </c>
      <c r="Z7" s="13"/>
    </row>
    <row r="8" spans="1:27" x14ac:dyDescent="0.25">
      <c r="A8" s="1" t="s">
        <v>13</v>
      </c>
      <c r="B8" s="3">
        <f>B6+50</f>
        <v>500</v>
      </c>
      <c r="C8" s="3">
        <f>C6</f>
        <v>207.9</v>
      </c>
      <c r="D8" s="3">
        <f>D6</f>
        <v>53</v>
      </c>
      <c r="E8" s="3">
        <f>E6</f>
        <v>37.5</v>
      </c>
      <c r="F8" s="1">
        <f>F6</f>
        <v>1.5</v>
      </c>
      <c r="G8" s="3">
        <f>F8*300</f>
        <v>450</v>
      </c>
      <c r="H8" s="3">
        <f>IF(G8&gt;B8,ROUND(B8/0.69,2),ROUND(((((B8-G8)*1.11111)+G8)/0.69),2))</f>
        <v>732.69</v>
      </c>
      <c r="I8" s="3">
        <f>ROUND(H8*0.17,2)</f>
        <v>124.56</v>
      </c>
      <c r="J8" s="3">
        <f>ROUND(H8*0.125,2)</f>
        <v>91.59</v>
      </c>
      <c r="K8" s="3">
        <f>ROUND(H8*0.015,2)</f>
        <v>10.99</v>
      </c>
      <c r="L8" s="3"/>
      <c r="M8" s="3">
        <f>H8-I8-J8-K8</f>
        <v>505.55000000000007</v>
      </c>
      <c r="N8" s="3">
        <f>IF((H8-I8-J8-K8-G8)&lt;0,0,ROUND((H8-I8-J8-K8-G8)*0.1,2))</f>
        <v>5.56</v>
      </c>
      <c r="O8" s="3">
        <f>ROUND(H8*0.06,2)</f>
        <v>43.96</v>
      </c>
      <c r="P8" s="3">
        <f>ROUND(H8*0.04,2)</f>
        <v>29.31</v>
      </c>
      <c r="Q8" s="3">
        <f>ROUND(H8*0.005,2)</f>
        <v>3.66</v>
      </c>
      <c r="R8" s="3">
        <f>ROUND(B8*0.005,2)</f>
        <v>2.5</v>
      </c>
      <c r="S8" s="3">
        <f>ROUND(B8*0.005,2)</f>
        <v>2.5</v>
      </c>
      <c r="T8" s="3">
        <f>ROUND(H8*0.005,2)</f>
        <v>3.66</v>
      </c>
      <c r="U8" s="9">
        <f>SUM(M8)-N8+C8+E8+D8</f>
        <v>798.3900000000001</v>
      </c>
      <c r="V8" s="3">
        <f>SUM(I8:K8,N8,O8:T8)</f>
        <v>318.29000000000008</v>
      </c>
      <c r="W8" s="3">
        <f t="shared" si="0"/>
        <v>1116.6800000000003</v>
      </c>
      <c r="X8" s="4">
        <f t="shared" si="1"/>
        <v>0.28503241752337283</v>
      </c>
      <c r="Y8" s="4">
        <f t="shared" si="2"/>
        <v>0.39866481293603384</v>
      </c>
      <c r="Z8" s="17">
        <f>W9-W8</f>
        <v>78.279999999999745</v>
      </c>
    </row>
    <row r="9" spans="1:27" x14ac:dyDescent="0.25">
      <c r="A9" s="1" t="s">
        <v>14</v>
      </c>
      <c r="B9" s="18">
        <f>B8+C8+E8+D8</f>
        <v>798.4</v>
      </c>
      <c r="C9" s="18"/>
      <c r="D9" s="18"/>
      <c r="E9" s="18"/>
      <c r="F9" s="1"/>
      <c r="G9" s="3">
        <v>800</v>
      </c>
      <c r="H9" s="3">
        <f>IF((B9-G9)&lt;0,ROUND(B9/0.675,2),ROUND((((((B9)-G9)*1.14944)+G9)/0.675),2))</f>
        <v>1182.81</v>
      </c>
      <c r="I9" s="3"/>
      <c r="J9" s="3"/>
      <c r="K9" s="3"/>
      <c r="L9" s="3">
        <f>ROUND(H9*0.325,2)</f>
        <v>384.41</v>
      </c>
      <c r="M9" s="3">
        <f>H9-L9</f>
        <v>798.39999999999986</v>
      </c>
      <c r="N9" s="3">
        <f>IF((M9-G9)&lt;0,0,ROUND((M9-G9)*0.13,2))</f>
        <v>0</v>
      </c>
      <c r="O9" s="3"/>
      <c r="P9" s="3"/>
      <c r="Q9" s="3"/>
      <c r="R9" s="3">
        <f>ROUND($B$5*0.005,2)</f>
        <v>3.49</v>
      </c>
      <c r="S9" s="3">
        <f>ROUND($B$5*0.005,2)</f>
        <v>3.49</v>
      </c>
      <c r="T9" s="3">
        <f>ROUND($H$5*0.005,2)</f>
        <v>5.17</v>
      </c>
      <c r="U9" s="9">
        <f>SUM(M9)-N9</f>
        <v>798.39999999999986</v>
      </c>
      <c r="V9" s="3">
        <f>L9+N9+R9+S9+T9</f>
        <v>396.56000000000006</v>
      </c>
      <c r="W9" s="3">
        <f t="shared" si="0"/>
        <v>1194.96</v>
      </c>
      <c r="X9" s="4">
        <f t="shared" si="1"/>
        <v>0.33186048068554602</v>
      </c>
      <c r="Y9" s="4">
        <f t="shared" si="2"/>
        <v>0.49669338677354724</v>
      </c>
      <c r="Z9" s="17"/>
    </row>
    <row r="10" spans="1:27" x14ac:dyDescent="0.25">
      <c r="A10" s="5" t="s">
        <v>13</v>
      </c>
      <c r="B10" s="6">
        <f>B8+50</f>
        <v>550</v>
      </c>
      <c r="C10" s="6">
        <f>C8</f>
        <v>207.9</v>
      </c>
      <c r="D10" s="6">
        <f>D8</f>
        <v>53</v>
      </c>
      <c r="E10" s="6">
        <f>E8</f>
        <v>37.5</v>
      </c>
      <c r="F10" s="5">
        <f>F8</f>
        <v>1.5</v>
      </c>
      <c r="G10" s="6">
        <f>F10*300</f>
        <v>450</v>
      </c>
      <c r="H10" s="6">
        <f>IF(G10&gt;B10,ROUND(B10/0.69,2),ROUND(((((B10-G10)*1.11111)+G10)/0.69),2))</f>
        <v>813.2</v>
      </c>
      <c r="I10" s="6">
        <f>ROUND(H10*0.17,2)</f>
        <v>138.24</v>
      </c>
      <c r="J10" s="6">
        <f>ROUND(H10*0.125,2)</f>
        <v>101.65</v>
      </c>
      <c r="K10" s="6">
        <f>ROUND(H10*0.015,2)</f>
        <v>12.2</v>
      </c>
      <c r="L10" s="6"/>
      <c r="M10" s="6">
        <f>H10-I10-J10-K10</f>
        <v>561.11</v>
      </c>
      <c r="N10" s="6">
        <f>IF((H10-I10-J10-K10-G10)&lt;0,0,ROUND((H10-I10-J10-K10-G10)*0.1,2))</f>
        <v>11.11</v>
      </c>
      <c r="O10" s="6">
        <f>ROUND(H10*0.06,2)</f>
        <v>48.79</v>
      </c>
      <c r="P10" s="6">
        <f>ROUND(H10*0.04,2)</f>
        <v>32.53</v>
      </c>
      <c r="Q10" s="6">
        <f>ROUND(H10*0.005,2)</f>
        <v>4.07</v>
      </c>
      <c r="R10" s="6">
        <f>ROUND(B10*0.005,2)</f>
        <v>2.75</v>
      </c>
      <c r="S10" s="6">
        <f>ROUND(B10*0.005,2)</f>
        <v>2.75</v>
      </c>
      <c r="T10" s="6">
        <f>ROUND(H10*0.005,2)</f>
        <v>4.07</v>
      </c>
      <c r="U10" s="10">
        <f>SUM(M10)-N10+C10+E10+D10</f>
        <v>848.4</v>
      </c>
      <c r="V10" s="6">
        <f>SUM(I10:K10,N10,O10:T10)</f>
        <v>358.15999999999997</v>
      </c>
      <c r="W10" s="6">
        <f t="shared" si="0"/>
        <v>1206.56</v>
      </c>
      <c r="X10" s="7">
        <f t="shared" si="1"/>
        <v>0.29684391990452191</v>
      </c>
      <c r="Y10" s="7">
        <f t="shared" si="2"/>
        <v>0.42215935879302213</v>
      </c>
      <c r="Z10" s="13">
        <f>W11-W10</f>
        <v>73.190000000000055</v>
      </c>
    </row>
    <row r="11" spans="1:27" x14ac:dyDescent="0.25">
      <c r="A11" s="5" t="s">
        <v>14</v>
      </c>
      <c r="B11" s="14">
        <f>B10+C10+E10+D10</f>
        <v>848.4</v>
      </c>
      <c r="C11" s="15"/>
      <c r="D11" s="15"/>
      <c r="E11" s="16"/>
      <c r="F11" s="5"/>
      <c r="G11" s="6">
        <v>800</v>
      </c>
      <c r="H11" s="6">
        <f>IF((B11-G11)&lt;0,ROUND(B11/0.675,2),ROUND((((((B11)-G11)*1.14944)+G11)/0.675),2))</f>
        <v>1267.5999999999999</v>
      </c>
      <c r="I11" s="6"/>
      <c r="J11" s="6"/>
      <c r="K11" s="6"/>
      <c r="L11" s="6">
        <f>ROUND(H11*0.325,2)</f>
        <v>411.97</v>
      </c>
      <c r="M11" s="6">
        <f>H11-L11</f>
        <v>855.62999999999988</v>
      </c>
      <c r="N11" s="6">
        <f>IF((M11-G11)&lt;0,0,ROUND((M11-G11)*0.13,2))</f>
        <v>7.23</v>
      </c>
      <c r="O11" s="6"/>
      <c r="P11" s="6"/>
      <c r="Q11" s="6"/>
      <c r="R11" s="6">
        <f>ROUND($B$5*0.005,2)</f>
        <v>3.49</v>
      </c>
      <c r="S11" s="6">
        <f>ROUND($B$5*0.005,2)</f>
        <v>3.49</v>
      </c>
      <c r="T11" s="6">
        <f>ROUND($H$5*0.005,2)</f>
        <v>5.17</v>
      </c>
      <c r="U11" s="10">
        <f>SUM(M11)-N11</f>
        <v>848.39999999999986</v>
      </c>
      <c r="V11" s="6">
        <f>L11+N11+R11+S11+T11</f>
        <v>431.35000000000008</v>
      </c>
      <c r="W11" s="6">
        <f t="shared" si="0"/>
        <v>1279.75</v>
      </c>
      <c r="X11" s="7">
        <f t="shared" si="1"/>
        <v>0.33705801914436417</v>
      </c>
      <c r="Y11" s="7">
        <f t="shared" si="2"/>
        <v>0.50842762847713363</v>
      </c>
      <c r="Z11" s="13"/>
    </row>
    <row r="12" spans="1:27" x14ac:dyDescent="0.25">
      <c r="A12" s="1" t="s">
        <v>13</v>
      </c>
      <c r="B12" s="3">
        <f>B10+50</f>
        <v>600</v>
      </c>
      <c r="C12" s="3">
        <f>C10</f>
        <v>207.9</v>
      </c>
      <c r="D12" s="3">
        <f>D10</f>
        <v>53</v>
      </c>
      <c r="E12" s="3">
        <f>E10</f>
        <v>37.5</v>
      </c>
      <c r="F12" s="1">
        <f>F10</f>
        <v>1.5</v>
      </c>
      <c r="G12" s="3">
        <f>F12*300</f>
        <v>450</v>
      </c>
      <c r="H12" s="3">
        <f>IF(G12&gt;B12,ROUND(B12/0.69,2),ROUND(((((B12-G12)*1.11111)+G12)/0.69),2))</f>
        <v>893.72</v>
      </c>
      <c r="I12" s="3">
        <f>ROUND(H12*0.17,2)</f>
        <v>151.93</v>
      </c>
      <c r="J12" s="3">
        <f>ROUND(H12*0.125,2)</f>
        <v>111.72</v>
      </c>
      <c r="K12" s="3">
        <f>ROUND(H12*0.015,2)</f>
        <v>13.41</v>
      </c>
      <c r="L12" s="3"/>
      <c r="M12" s="3">
        <f>H12-I12-J12-K12</f>
        <v>616.66</v>
      </c>
      <c r="N12" s="3">
        <f>IF((H12-I12-J12-K12-G12)&lt;0,0,ROUND((H12-I12-J12-K12-G12)*0.1,2))</f>
        <v>16.670000000000002</v>
      </c>
      <c r="O12" s="3">
        <f>ROUND(H12*0.06,2)</f>
        <v>53.62</v>
      </c>
      <c r="P12" s="3">
        <f>ROUND(H12*0.04,2)</f>
        <v>35.75</v>
      </c>
      <c r="Q12" s="3">
        <f>ROUND(H12*0.005,2)</f>
        <v>4.47</v>
      </c>
      <c r="R12" s="3">
        <f>ROUND(B12*0.005,2)</f>
        <v>3</v>
      </c>
      <c r="S12" s="3">
        <f>ROUND(B12*0.005,2)</f>
        <v>3</v>
      </c>
      <c r="T12" s="3">
        <f>ROUND(H12*0.005,2)</f>
        <v>4.47</v>
      </c>
      <c r="U12" s="9">
        <f>SUM(M12)-N12+C12+E12+D12</f>
        <v>898.39</v>
      </c>
      <c r="V12" s="3">
        <f>SUM(I12:K12,N12,O12:T12)</f>
        <v>398.04000000000008</v>
      </c>
      <c r="W12" s="3">
        <f t="shared" si="0"/>
        <v>1296.43</v>
      </c>
      <c r="X12" s="4">
        <f t="shared" si="1"/>
        <v>0.30702776085095229</v>
      </c>
      <c r="Y12" s="4">
        <f t="shared" si="2"/>
        <v>0.44305925043689276</v>
      </c>
      <c r="Z12" s="17">
        <f>W13-W12</f>
        <v>68.470000000000027</v>
      </c>
    </row>
    <row r="13" spans="1:27" x14ac:dyDescent="0.25">
      <c r="A13" s="1" t="s">
        <v>14</v>
      </c>
      <c r="B13" s="18">
        <f>B12+C12+E12+D12</f>
        <v>898.4</v>
      </c>
      <c r="C13" s="18"/>
      <c r="D13" s="18"/>
      <c r="E13" s="18"/>
      <c r="F13" s="1"/>
      <c r="G13" s="3">
        <v>800</v>
      </c>
      <c r="H13" s="3">
        <f>IF((B13-G13)&lt;0,ROUND(B13/0.675,2),ROUND((((((B13)-G13)*1.14944)+G13)/0.675),2))</f>
        <v>1352.75</v>
      </c>
      <c r="I13" s="3"/>
      <c r="J13" s="3"/>
      <c r="K13" s="3"/>
      <c r="L13" s="3">
        <f>ROUND(H13*0.325,2)</f>
        <v>439.64</v>
      </c>
      <c r="M13" s="3">
        <f>H13-L13</f>
        <v>913.11</v>
      </c>
      <c r="N13" s="3">
        <f>IF((M13-G13)&lt;0,0,ROUND((M13-G13)*0.13,2))</f>
        <v>14.7</v>
      </c>
      <c r="O13" s="3"/>
      <c r="P13" s="3"/>
      <c r="Q13" s="3"/>
      <c r="R13" s="3">
        <f>ROUND($B$5*0.005,2)</f>
        <v>3.49</v>
      </c>
      <c r="S13" s="3">
        <f>ROUND($B$5*0.005,2)</f>
        <v>3.49</v>
      </c>
      <c r="T13" s="3">
        <f>ROUND($H$5*0.005,2)</f>
        <v>5.17</v>
      </c>
      <c r="U13" s="9">
        <f>SUM(M13)-N13</f>
        <v>898.41</v>
      </c>
      <c r="V13" s="3">
        <f>L13+N13+R13+S13+T13</f>
        <v>466.49</v>
      </c>
      <c r="W13" s="3">
        <f t="shared" si="0"/>
        <v>1364.9</v>
      </c>
      <c r="X13" s="4">
        <f t="shared" si="1"/>
        <v>0.34177595428236501</v>
      </c>
      <c r="Y13" s="4">
        <f t="shared" si="2"/>
        <v>0.51923954541912942</v>
      </c>
      <c r="Z13" s="17"/>
    </row>
    <row r="14" spans="1:27" x14ac:dyDescent="0.25">
      <c r="A14" s="5" t="s">
        <v>13</v>
      </c>
      <c r="B14" s="6">
        <f>B12+50</f>
        <v>650</v>
      </c>
      <c r="C14" s="6">
        <f>C12</f>
        <v>207.9</v>
      </c>
      <c r="D14" s="6">
        <f>D12</f>
        <v>53</v>
      </c>
      <c r="E14" s="6">
        <f>E12</f>
        <v>37.5</v>
      </c>
      <c r="F14" s="5">
        <f>F12</f>
        <v>1.5</v>
      </c>
      <c r="G14" s="6">
        <f>F14*300</f>
        <v>450</v>
      </c>
      <c r="H14" s="6">
        <f>IF(G14&gt;B14,ROUND(B14/0.69,2),ROUND(((((B14-G14)*1.11111)+G14)/0.69),2))</f>
        <v>974.23</v>
      </c>
      <c r="I14" s="6">
        <f>ROUND(H14*0.17,2)</f>
        <v>165.62</v>
      </c>
      <c r="J14" s="6">
        <f>ROUND(H14*0.125,2)</f>
        <v>121.78</v>
      </c>
      <c r="K14" s="6">
        <f>ROUND(H14*0.015,2)</f>
        <v>14.61</v>
      </c>
      <c r="L14" s="6"/>
      <c r="M14" s="6">
        <f>H14-I14-J14-K14</f>
        <v>672.22</v>
      </c>
      <c r="N14" s="6">
        <f>IF((H14-I14-J14-K14-G14)&lt;0,0,ROUND((H14-I14-J14-K14-G14)*0.1,2))</f>
        <v>22.22</v>
      </c>
      <c r="O14" s="6">
        <f>ROUND(H14*0.06,2)</f>
        <v>58.45</v>
      </c>
      <c r="P14" s="6">
        <f>ROUND(H14*0.04,2)</f>
        <v>38.97</v>
      </c>
      <c r="Q14" s="6">
        <f>ROUND(H14*0.005,2)</f>
        <v>4.87</v>
      </c>
      <c r="R14" s="6">
        <f>ROUND(B14*0.005,2)</f>
        <v>3.25</v>
      </c>
      <c r="S14" s="6">
        <f>ROUND(B14*0.005,2)</f>
        <v>3.25</v>
      </c>
      <c r="T14" s="6">
        <f>ROUND(H14*0.005,2)</f>
        <v>4.87</v>
      </c>
      <c r="U14" s="10">
        <f>SUM(M14)-N14+C14+E14+D14</f>
        <v>948.4</v>
      </c>
      <c r="V14" s="6">
        <f>SUM(I14:K14,N14,O14:T14)</f>
        <v>437.89</v>
      </c>
      <c r="W14" s="6">
        <f t="shared" si="0"/>
        <v>1386.29</v>
      </c>
      <c r="X14" s="7">
        <f t="shared" si="1"/>
        <v>0.315871859423353</v>
      </c>
      <c r="Y14" s="7">
        <f t="shared" si="2"/>
        <v>0.46171446646984393</v>
      </c>
      <c r="Z14" s="13">
        <f>W15-W14</f>
        <v>63.750000000000227</v>
      </c>
    </row>
    <row r="15" spans="1:27" x14ac:dyDescent="0.25">
      <c r="A15" s="5" t="s">
        <v>14</v>
      </c>
      <c r="B15" s="14">
        <f>B14+C14+E14+D14</f>
        <v>948.4</v>
      </c>
      <c r="C15" s="15"/>
      <c r="D15" s="15"/>
      <c r="E15" s="16"/>
      <c r="F15" s="5"/>
      <c r="G15" s="6">
        <v>800</v>
      </c>
      <c r="H15" s="6">
        <f>IF((B15-G15)&lt;0,ROUND(B15/0.675,2),ROUND((((((B15)-G15)*1.14944)+G15)/0.675),2))</f>
        <v>1437.89</v>
      </c>
      <c r="I15" s="6"/>
      <c r="J15" s="6"/>
      <c r="K15" s="6"/>
      <c r="L15" s="6">
        <f>ROUND(H15*0.325,2)</f>
        <v>467.31</v>
      </c>
      <c r="M15" s="6">
        <f>H15-L15</f>
        <v>970.58000000000015</v>
      </c>
      <c r="N15" s="6">
        <f>IF((M15-G15)&lt;0,0,ROUND((M15-G15)*0.13,2))</f>
        <v>22.18</v>
      </c>
      <c r="O15" s="6"/>
      <c r="P15" s="6"/>
      <c r="Q15" s="6"/>
      <c r="R15" s="6">
        <f>ROUND($B$5*0.005,2)</f>
        <v>3.49</v>
      </c>
      <c r="S15" s="6">
        <f>ROUND($B$5*0.005,2)</f>
        <v>3.49</v>
      </c>
      <c r="T15" s="6">
        <f>ROUND($H$5*0.005,2)</f>
        <v>5.17</v>
      </c>
      <c r="U15" s="10">
        <f>SUM(M15)-N15</f>
        <v>948.4000000000002</v>
      </c>
      <c r="V15" s="6">
        <f>L15+N15+R15+S15+T15</f>
        <v>501.64000000000004</v>
      </c>
      <c r="W15" s="6">
        <f t="shared" si="0"/>
        <v>1450.0400000000002</v>
      </c>
      <c r="X15" s="7">
        <f t="shared" si="1"/>
        <v>0.34594907726683399</v>
      </c>
      <c r="Y15" s="7">
        <f t="shared" si="2"/>
        <v>0.52893293968789534</v>
      </c>
      <c r="Z15" s="13"/>
    </row>
    <row r="16" spans="1:27" x14ac:dyDescent="0.25">
      <c r="A16" s="1" t="s">
        <v>13</v>
      </c>
      <c r="B16" s="3">
        <f>B14+50</f>
        <v>700</v>
      </c>
      <c r="C16" s="3">
        <f>C14</f>
        <v>207.9</v>
      </c>
      <c r="D16" s="3">
        <f>D14</f>
        <v>53</v>
      </c>
      <c r="E16" s="3">
        <f>E14</f>
        <v>37.5</v>
      </c>
      <c r="F16" s="1">
        <f>F14</f>
        <v>1.5</v>
      </c>
      <c r="G16" s="3">
        <f>F16*300</f>
        <v>450</v>
      </c>
      <c r="H16" s="3">
        <f>IF(G16&gt;B16,ROUND(B16/0.69,2),ROUND(((((B16-G16)*1.11111)+G16)/0.69),2))</f>
        <v>1054.75</v>
      </c>
      <c r="I16" s="3">
        <f>ROUND(H16*0.17,2)</f>
        <v>179.31</v>
      </c>
      <c r="J16" s="3">
        <f>ROUND(H16*0.125,2)</f>
        <v>131.84</v>
      </c>
      <c r="K16" s="3">
        <f>ROUND(H16*0.015,2)</f>
        <v>15.82</v>
      </c>
      <c r="L16" s="3"/>
      <c r="M16" s="3">
        <f>H16-I16-J16-K16</f>
        <v>727.78</v>
      </c>
      <c r="N16" s="3">
        <f>IF((H16-I16-J16-K16-G16)&lt;0,0,ROUND((H16-I16-J16-K16-G16)*0.1,2))</f>
        <v>27.78</v>
      </c>
      <c r="O16" s="3">
        <f>ROUND(H16*0.06,2)</f>
        <v>63.29</v>
      </c>
      <c r="P16" s="3">
        <f>ROUND(H16*0.04,2)</f>
        <v>42.19</v>
      </c>
      <c r="Q16" s="3">
        <f>ROUND(H16*0.005,2)</f>
        <v>5.27</v>
      </c>
      <c r="R16" s="3">
        <f>ROUND(B16*0.005,2)</f>
        <v>3.5</v>
      </c>
      <c r="S16" s="3">
        <f>ROUND(B16*0.005,2)</f>
        <v>3.5</v>
      </c>
      <c r="T16" s="3">
        <f>ROUND(H16*0.005,2)</f>
        <v>5.27</v>
      </c>
      <c r="U16" s="9">
        <f>SUM(M16)-N16+C16+E16+D16</f>
        <v>998.4</v>
      </c>
      <c r="V16" s="3">
        <f>SUM(I16:K16,N16,O16:T16)</f>
        <v>477.77</v>
      </c>
      <c r="W16" s="3">
        <f t="shared" si="0"/>
        <v>1476.17</v>
      </c>
      <c r="X16" s="4">
        <f t="shared" si="1"/>
        <v>0.32365513457122147</v>
      </c>
      <c r="Y16" s="4">
        <f t="shared" si="2"/>
        <v>0.47853565705128204</v>
      </c>
      <c r="Z16" s="17">
        <f>W17-W16</f>
        <v>59.019999999999982</v>
      </c>
    </row>
    <row r="17" spans="1:26" x14ac:dyDescent="0.25">
      <c r="A17" s="1" t="s">
        <v>14</v>
      </c>
      <c r="B17" s="18">
        <f>B16+C16+E16+D16</f>
        <v>998.4</v>
      </c>
      <c r="C17" s="18"/>
      <c r="D17" s="18"/>
      <c r="E17" s="18"/>
      <c r="F17" s="1"/>
      <c r="G17" s="3">
        <v>800</v>
      </c>
      <c r="H17" s="3">
        <f>IF((B17-G17)&lt;0,ROUND(B17/0.675,2),ROUND((((((B17)-G17)*1.14944)+G17)/0.675),2))</f>
        <v>1523.04</v>
      </c>
      <c r="I17" s="3"/>
      <c r="J17" s="3"/>
      <c r="K17" s="3"/>
      <c r="L17" s="3">
        <f>ROUND(H17*0.325,2)</f>
        <v>494.99</v>
      </c>
      <c r="M17" s="3">
        <f>H17-L17</f>
        <v>1028.05</v>
      </c>
      <c r="N17" s="3">
        <f>IF((M17-G17)&lt;0,0,ROUND((M17-G17)*0.13,2))</f>
        <v>29.65</v>
      </c>
      <c r="O17" s="3"/>
      <c r="P17" s="3"/>
      <c r="Q17" s="3"/>
      <c r="R17" s="3">
        <f>ROUND($B$5*0.005,2)</f>
        <v>3.49</v>
      </c>
      <c r="S17" s="3">
        <f>ROUND($B$5*0.005,2)</f>
        <v>3.49</v>
      </c>
      <c r="T17" s="3">
        <f>ROUND($H$5*0.005,2)</f>
        <v>5.17</v>
      </c>
      <c r="U17" s="9">
        <f>SUM(M17)-N17</f>
        <v>998.4</v>
      </c>
      <c r="V17" s="3">
        <f>L17+N17+R17+S17+T17</f>
        <v>536.79</v>
      </c>
      <c r="W17" s="3">
        <f t="shared" si="0"/>
        <v>1535.19</v>
      </c>
      <c r="X17" s="4">
        <f t="shared" si="1"/>
        <v>0.3496570457076974</v>
      </c>
      <c r="Y17" s="4">
        <f t="shared" si="2"/>
        <v>0.5376502403846154</v>
      </c>
      <c r="Z17" s="17"/>
    </row>
    <row r="18" spans="1:26" x14ac:dyDescent="0.25">
      <c r="A18" s="5" t="s">
        <v>13</v>
      </c>
      <c r="B18" s="6">
        <f>B16+50</f>
        <v>750</v>
      </c>
      <c r="C18" s="6">
        <f>C16</f>
        <v>207.9</v>
      </c>
      <c r="D18" s="6">
        <f>D16</f>
        <v>53</v>
      </c>
      <c r="E18" s="6">
        <f>E16</f>
        <v>37.5</v>
      </c>
      <c r="F18" s="5">
        <f>F16</f>
        <v>1.5</v>
      </c>
      <c r="G18" s="6">
        <f>F18*300</f>
        <v>450</v>
      </c>
      <c r="H18" s="6">
        <f>IF(G18&gt;B18,ROUND(B18/0.69,2),ROUND(((((B18-G18)*1.11111)+G18)/0.69),2))</f>
        <v>1135.27</v>
      </c>
      <c r="I18" s="6">
        <f>ROUND(H18*0.17,2)</f>
        <v>193</v>
      </c>
      <c r="J18" s="6">
        <f>ROUND(H18*0.125,2)</f>
        <v>141.91</v>
      </c>
      <c r="K18" s="6">
        <f>ROUND(H18*0.015,2)</f>
        <v>17.03</v>
      </c>
      <c r="L18" s="6"/>
      <c r="M18" s="6">
        <f>H18-I18-J18-K18</f>
        <v>783.33</v>
      </c>
      <c r="N18" s="6">
        <f>IF((H18-I18-J18-K18-G18)&lt;0,0,ROUND((H18-I18-J18-K18-G18)*0.1,2))</f>
        <v>33.33</v>
      </c>
      <c r="O18" s="6">
        <f>ROUND(H18*0.06,2)</f>
        <v>68.12</v>
      </c>
      <c r="P18" s="6">
        <f>ROUND(H18*0.04,2)</f>
        <v>45.41</v>
      </c>
      <c r="Q18" s="6">
        <f>ROUND(H18*0.005,2)</f>
        <v>5.68</v>
      </c>
      <c r="R18" s="6">
        <f>ROUND(B18*0.005,2)</f>
        <v>3.75</v>
      </c>
      <c r="S18" s="6">
        <f>ROUND(B18*0.005,2)</f>
        <v>3.75</v>
      </c>
      <c r="T18" s="6">
        <f>ROUND(H18*0.005,2)</f>
        <v>5.68</v>
      </c>
      <c r="U18" s="10">
        <f>SUM(M18)-N18+C18+E18+D18</f>
        <v>1048.4000000000001</v>
      </c>
      <c r="V18" s="6">
        <f>SUM(I18:K18,N18,O18:T18)</f>
        <v>517.66</v>
      </c>
      <c r="W18" s="6">
        <f t="shared" si="0"/>
        <v>1566.06</v>
      </c>
      <c r="X18" s="7">
        <f t="shared" si="1"/>
        <v>0.3305492765283578</v>
      </c>
      <c r="Y18" s="7">
        <f t="shared" si="2"/>
        <v>0.49376192293017923</v>
      </c>
      <c r="Z18" s="13">
        <f>W19-W18</f>
        <v>54.269999999999982</v>
      </c>
    </row>
    <row r="19" spans="1:26" x14ac:dyDescent="0.25">
      <c r="A19" s="5" t="s">
        <v>14</v>
      </c>
      <c r="B19" s="14">
        <f>B18+C18+E18+D18</f>
        <v>1048.4000000000001</v>
      </c>
      <c r="C19" s="15"/>
      <c r="D19" s="15"/>
      <c r="E19" s="16"/>
      <c r="F19" s="5"/>
      <c r="G19" s="6">
        <v>800</v>
      </c>
      <c r="H19" s="6">
        <f>IF((B19-G19)&lt;0,ROUND(B19/0.675,2),ROUND((((((B19)-G19)*1.14944)+G19)/0.675),2))</f>
        <v>1608.18</v>
      </c>
      <c r="I19" s="6"/>
      <c r="J19" s="6"/>
      <c r="K19" s="6"/>
      <c r="L19" s="6">
        <f>ROUND(H19*0.325,2)</f>
        <v>522.66</v>
      </c>
      <c r="M19" s="6">
        <f>H19-L19</f>
        <v>1085.52</v>
      </c>
      <c r="N19" s="6">
        <f>IF((M19-G19)&lt;0,0,ROUND((M19-G19)*0.13,2))</f>
        <v>37.119999999999997</v>
      </c>
      <c r="O19" s="6"/>
      <c r="P19" s="6"/>
      <c r="Q19" s="6"/>
      <c r="R19" s="6">
        <f>ROUND($B$5*0.005,2)</f>
        <v>3.49</v>
      </c>
      <c r="S19" s="6">
        <f>ROUND($B$5*0.005,2)</f>
        <v>3.49</v>
      </c>
      <c r="T19" s="6">
        <f>ROUND($H$5*0.005,2)</f>
        <v>5.17</v>
      </c>
      <c r="U19" s="10">
        <f>SUM(M19)-N19</f>
        <v>1048.4000000000001</v>
      </c>
      <c r="V19" s="6">
        <f>L19+N19+R19+S19+T19</f>
        <v>571.92999999999995</v>
      </c>
      <c r="W19" s="6">
        <f t="shared" si="0"/>
        <v>1620.33</v>
      </c>
      <c r="X19" s="7">
        <f t="shared" si="1"/>
        <v>0.35297130831373852</v>
      </c>
      <c r="Y19" s="7">
        <f t="shared" si="2"/>
        <v>0.54552651659671869</v>
      </c>
      <c r="Z19" s="13"/>
    </row>
    <row r="20" spans="1:26" x14ac:dyDescent="0.25">
      <c r="A20" s="1" t="s">
        <v>13</v>
      </c>
      <c r="B20" s="3">
        <f>B18+50</f>
        <v>800</v>
      </c>
      <c r="C20" s="3">
        <f>C18</f>
        <v>207.9</v>
      </c>
      <c r="D20" s="3">
        <f>D18</f>
        <v>53</v>
      </c>
      <c r="E20" s="3">
        <f>E18</f>
        <v>37.5</v>
      </c>
      <c r="F20" s="1">
        <f>F18</f>
        <v>1.5</v>
      </c>
      <c r="G20" s="3">
        <f>F20*300</f>
        <v>450</v>
      </c>
      <c r="H20" s="3">
        <f>IF(G20&gt;B20,ROUND(B20/0.69,2),ROUND(((((B20-G20)*1.11111)+G20)/0.69),2))</f>
        <v>1215.78</v>
      </c>
      <c r="I20" s="3">
        <f>ROUND(H20*0.17,2)</f>
        <v>206.68</v>
      </c>
      <c r="J20" s="3">
        <f>ROUND(H20*0.125,2)</f>
        <v>151.97</v>
      </c>
      <c r="K20" s="3">
        <f>ROUND(H20*0.015,2)</f>
        <v>18.239999999999998</v>
      </c>
      <c r="L20" s="3"/>
      <c r="M20" s="3">
        <f>H20-I20-J20-K20</f>
        <v>838.88999999999987</v>
      </c>
      <c r="N20" s="3">
        <f>IF((H20-I20-J20-K20-G20)&lt;0,0,ROUND((H20-I20-J20-K20-G20)*0.1,2))</f>
        <v>38.89</v>
      </c>
      <c r="O20" s="3">
        <f>ROUND(H20*0.06,2)</f>
        <v>72.95</v>
      </c>
      <c r="P20" s="3">
        <f>ROUND(H20*0.04,2)</f>
        <v>48.63</v>
      </c>
      <c r="Q20" s="3">
        <f>ROUND(H20*0.005,2)</f>
        <v>6.08</v>
      </c>
      <c r="R20" s="3">
        <f>ROUND(B20*0.005,2)</f>
        <v>4</v>
      </c>
      <c r="S20" s="3">
        <f>ROUND(B20*0.005,2)</f>
        <v>4</v>
      </c>
      <c r="T20" s="3">
        <f>ROUND(H20*0.005,2)</f>
        <v>6.08</v>
      </c>
      <c r="U20" s="9">
        <f>SUM(M20)-N20+C20+E20+D20</f>
        <v>1098.3999999999999</v>
      </c>
      <c r="V20" s="3">
        <f>SUM(I20:K20,N20,O20:T20)</f>
        <v>557.5200000000001</v>
      </c>
      <c r="W20" s="3">
        <f t="shared" si="0"/>
        <v>1655.92</v>
      </c>
      <c r="X20" s="4">
        <f t="shared" si="1"/>
        <v>0.33668293154258666</v>
      </c>
      <c r="Y20" s="4">
        <f t="shared" si="2"/>
        <v>0.50757465404224344</v>
      </c>
      <c r="Z20" s="17">
        <f>W21-W20</f>
        <v>49.549999999999727</v>
      </c>
    </row>
    <row r="21" spans="1:26" x14ac:dyDescent="0.25">
      <c r="A21" s="1" t="s">
        <v>14</v>
      </c>
      <c r="B21" s="18">
        <f>B20+C20+E20+D20</f>
        <v>1098.4000000000001</v>
      </c>
      <c r="C21" s="18"/>
      <c r="D21" s="18"/>
      <c r="E21" s="18"/>
      <c r="F21" s="1"/>
      <c r="G21" s="3">
        <v>800</v>
      </c>
      <c r="H21" s="3">
        <f>IF((B21-G21)&lt;0,ROUND(B21/0.675,2),ROUND((((((B21)-G21)*1.14944)+G21)/0.675),2))</f>
        <v>1693.32</v>
      </c>
      <c r="I21" s="3"/>
      <c r="J21" s="3"/>
      <c r="K21" s="3"/>
      <c r="L21" s="3">
        <f>ROUND(H21*0.325,2)</f>
        <v>550.33000000000004</v>
      </c>
      <c r="M21" s="3">
        <f>H21-L21</f>
        <v>1142.9899999999998</v>
      </c>
      <c r="N21" s="3">
        <f>IF((M21-G21)&lt;0,0,ROUND((M21-G21)*0.13,2))</f>
        <v>44.59</v>
      </c>
      <c r="O21" s="3"/>
      <c r="P21" s="3"/>
      <c r="Q21" s="3"/>
      <c r="R21" s="3">
        <f>ROUND($B$5*0.005,2)</f>
        <v>3.49</v>
      </c>
      <c r="S21" s="3">
        <f>ROUND($B$5*0.005,2)</f>
        <v>3.49</v>
      </c>
      <c r="T21" s="3">
        <f>ROUND($H$5*0.005,2)</f>
        <v>5.17</v>
      </c>
      <c r="U21" s="9">
        <f>SUM(M21)-N21</f>
        <v>1098.3999999999999</v>
      </c>
      <c r="V21" s="3">
        <f>L21+N21+R21+S21+T21</f>
        <v>607.07000000000005</v>
      </c>
      <c r="W21" s="3">
        <f t="shared" si="0"/>
        <v>1705.4699999999998</v>
      </c>
      <c r="X21" s="4">
        <f t="shared" si="1"/>
        <v>0.35595466352383809</v>
      </c>
      <c r="Y21" s="4">
        <f t="shared" si="2"/>
        <v>0.55268572469045896</v>
      </c>
      <c r="Z21" s="17"/>
    </row>
    <row r="22" spans="1:26" x14ac:dyDescent="0.25">
      <c r="A22" s="5" t="s">
        <v>13</v>
      </c>
      <c r="B22" s="6">
        <f>B20+50</f>
        <v>850</v>
      </c>
      <c r="C22" s="6">
        <f>C20</f>
        <v>207.9</v>
      </c>
      <c r="D22" s="6">
        <f>D20</f>
        <v>53</v>
      </c>
      <c r="E22" s="6">
        <f>E20</f>
        <v>37.5</v>
      </c>
      <c r="F22" s="5">
        <f>F20</f>
        <v>1.5</v>
      </c>
      <c r="G22" s="6">
        <f>F22*300</f>
        <v>450</v>
      </c>
      <c r="H22" s="6">
        <f>IF(G22&gt;B22,ROUND(B22/0.69,2),ROUND(((((B22-G22)*1.11111)+G22)/0.69),2))</f>
        <v>1296.3</v>
      </c>
      <c r="I22" s="6">
        <f>ROUND(H22*0.17,2)</f>
        <v>220.37</v>
      </c>
      <c r="J22" s="6">
        <f>ROUND(H22*0.125,2)</f>
        <v>162.04</v>
      </c>
      <c r="K22" s="6">
        <f>ROUND(H22*0.015,2)</f>
        <v>19.440000000000001</v>
      </c>
      <c r="L22" s="6"/>
      <c r="M22" s="6">
        <f>H22-I22-J22-K22</f>
        <v>894.44999999999982</v>
      </c>
      <c r="N22" s="6">
        <f>IF((H22-I22-J22-K22-G22)&lt;0,0,ROUND((H22-I22-J22-K22-G22)*0.1,2))</f>
        <v>44.45</v>
      </c>
      <c r="O22" s="6">
        <f>ROUND(H22*0.06,2)</f>
        <v>77.78</v>
      </c>
      <c r="P22" s="6">
        <f>ROUND(H22*0.04,2)</f>
        <v>51.85</v>
      </c>
      <c r="Q22" s="6">
        <f>ROUND(H22*0.005,2)</f>
        <v>6.48</v>
      </c>
      <c r="R22" s="6">
        <f>ROUND(B22*0.005,2)</f>
        <v>4.25</v>
      </c>
      <c r="S22" s="6">
        <f>ROUND(B22*0.005,2)</f>
        <v>4.25</v>
      </c>
      <c r="T22" s="6">
        <f>ROUND(H22*0.005,2)</f>
        <v>6.48</v>
      </c>
      <c r="U22" s="10">
        <f>SUM(M22)-N22+C22+E22+D22</f>
        <v>1148.3999999999999</v>
      </c>
      <c r="V22" s="6">
        <f>SUM(I22:K22,N22,O22:T22)</f>
        <v>597.39</v>
      </c>
      <c r="W22" s="6">
        <f t="shared" si="0"/>
        <v>1745.79</v>
      </c>
      <c r="X22" s="7">
        <f t="shared" si="1"/>
        <v>0.34218892306634818</v>
      </c>
      <c r="Y22" s="7">
        <f t="shared" si="2"/>
        <v>0.5201933124346918</v>
      </c>
      <c r="Z22" s="13">
        <f>W23-W22</f>
        <v>44.829999999999927</v>
      </c>
    </row>
    <row r="23" spans="1:26" x14ac:dyDescent="0.25">
      <c r="A23" s="5" t="s">
        <v>14</v>
      </c>
      <c r="B23" s="14">
        <f>B22+C22+E22+D22</f>
        <v>1148.4000000000001</v>
      </c>
      <c r="C23" s="15"/>
      <c r="D23" s="15"/>
      <c r="E23" s="16"/>
      <c r="F23" s="5"/>
      <c r="G23" s="6">
        <v>800</v>
      </c>
      <c r="H23" s="6">
        <f>IF((B23-G23)&lt;0,ROUND(B23/0.675,2),ROUND((((((B23)-G23)*1.14944)+G23)/0.675),2))</f>
        <v>1778.47</v>
      </c>
      <c r="I23" s="6"/>
      <c r="J23" s="6"/>
      <c r="K23" s="6"/>
      <c r="L23" s="6">
        <f>ROUND(H23*0.325,2)</f>
        <v>578</v>
      </c>
      <c r="M23" s="6">
        <f>H23-L23</f>
        <v>1200.47</v>
      </c>
      <c r="N23" s="6">
        <f>IF((M23-G23)&lt;0,0,ROUND((M23-G23)*0.13,2))</f>
        <v>52.06</v>
      </c>
      <c r="O23" s="6"/>
      <c r="P23" s="6"/>
      <c r="Q23" s="6"/>
      <c r="R23" s="6">
        <f>ROUND($B$5*0.005,2)</f>
        <v>3.49</v>
      </c>
      <c r="S23" s="6">
        <f>ROUND($B$5*0.005,2)</f>
        <v>3.49</v>
      </c>
      <c r="T23" s="6">
        <f>ROUND($H$5*0.005,2)</f>
        <v>5.17</v>
      </c>
      <c r="U23" s="10">
        <f>SUM(M23)-N23</f>
        <v>1148.4100000000001</v>
      </c>
      <c r="V23" s="6">
        <f>L23+N23+R23+S23+T23</f>
        <v>642.20999999999992</v>
      </c>
      <c r="W23" s="6">
        <f t="shared" si="0"/>
        <v>1790.62</v>
      </c>
      <c r="X23" s="7">
        <f t="shared" si="1"/>
        <v>0.35865231037294343</v>
      </c>
      <c r="Y23" s="7">
        <f t="shared" si="2"/>
        <v>0.55921665607230853</v>
      </c>
      <c r="Z23" s="13"/>
    </row>
    <row r="24" spans="1:26" x14ac:dyDescent="0.25">
      <c r="A24" s="1" t="s">
        <v>13</v>
      </c>
      <c r="B24" s="3">
        <f>B22+50</f>
        <v>900</v>
      </c>
      <c r="C24" s="3">
        <f>C22</f>
        <v>207.9</v>
      </c>
      <c r="D24" s="3">
        <f>D22</f>
        <v>53</v>
      </c>
      <c r="E24" s="3">
        <f>E22</f>
        <v>37.5</v>
      </c>
      <c r="F24" s="1">
        <f>F22</f>
        <v>1.5</v>
      </c>
      <c r="G24" s="3">
        <f>F24*300</f>
        <v>450</v>
      </c>
      <c r="H24" s="3">
        <f>IF(G24&gt;B24,ROUND(B24/0.69,2),ROUND(((((B24-G24)*1.11111)+G24)/0.69),2))</f>
        <v>1376.81</v>
      </c>
      <c r="I24" s="3">
        <f>ROUND(H24*0.17,2)</f>
        <v>234.06</v>
      </c>
      <c r="J24" s="3">
        <f>ROUND(H24*0.125,2)</f>
        <v>172.1</v>
      </c>
      <c r="K24" s="3">
        <f>ROUND(H24*0.015,2)</f>
        <v>20.65</v>
      </c>
      <c r="L24" s="3"/>
      <c r="M24" s="3">
        <f>H24-I24-J24-K24</f>
        <v>950</v>
      </c>
      <c r="N24" s="3">
        <f>IF((H24-I24-J24-K24-G24)&lt;0,0,ROUND((H24-I24-J24-K24-G24)*0.1,2))</f>
        <v>50</v>
      </c>
      <c r="O24" s="3">
        <f>ROUND(H24*0.06,2)</f>
        <v>82.61</v>
      </c>
      <c r="P24" s="3">
        <f>ROUND(H24*0.04,2)</f>
        <v>55.07</v>
      </c>
      <c r="Q24" s="3">
        <f>ROUND(H24*0.005,2)</f>
        <v>6.88</v>
      </c>
      <c r="R24" s="3">
        <f>ROUND(B24*0.005,2)</f>
        <v>4.5</v>
      </c>
      <c r="S24" s="3">
        <f>ROUND(B24*0.005,2)</f>
        <v>4.5</v>
      </c>
      <c r="T24" s="3">
        <f>ROUND(H24*0.005,2)</f>
        <v>6.88</v>
      </c>
      <c r="U24" s="9">
        <f>SUM(M24)-N24+C24+E24+D24</f>
        <v>1198.4000000000001</v>
      </c>
      <c r="V24" s="3">
        <f>SUM(I24:K24,N24,O24:T24)</f>
        <v>637.25</v>
      </c>
      <c r="W24" s="3">
        <f t="shared" si="0"/>
        <v>1835.65</v>
      </c>
      <c r="X24" s="4">
        <f t="shared" si="1"/>
        <v>0.34715223490316782</v>
      </c>
      <c r="Y24" s="4">
        <f t="shared" si="2"/>
        <v>0.53175066755674227</v>
      </c>
      <c r="Z24" s="17">
        <f>W25-W24</f>
        <v>40.1099999999999</v>
      </c>
    </row>
    <row r="25" spans="1:26" x14ac:dyDescent="0.25">
      <c r="A25" s="1" t="s">
        <v>14</v>
      </c>
      <c r="B25" s="18">
        <f>B24+C24+E24+D24</f>
        <v>1198.4000000000001</v>
      </c>
      <c r="C25" s="18"/>
      <c r="D25" s="18"/>
      <c r="E25" s="18"/>
      <c r="F25" s="1"/>
      <c r="G25" s="3">
        <v>800</v>
      </c>
      <c r="H25" s="3">
        <f>IF((B25-G25)&lt;0,ROUND(B25/0.675,2),ROUND((((((B25)-G25)*1.14944)+G25)/0.675),2))</f>
        <v>1863.61</v>
      </c>
      <c r="I25" s="3"/>
      <c r="J25" s="3"/>
      <c r="K25" s="3"/>
      <c r="L25" s="3">
        <f>ROUND(H25*0.325,2)</f>
        <v>605.66999999999996</v>
      </c>
      <c r="M25" s="3">
        <f>H25-L25</f>
        <v>1257.94</v>
      </c>
      <c r="N25" s="3">
        <f>IF((M25-G25)&lt;0,0,ROUND((M25-G25)*0.13,2))</f>
        <v>59.53</v>
      </c>
      <c r="O25" s="3"/>
      <c r="P25" s="3"/>
      <c r="Q25" s="3"/>
      <c r="R25" s="3">
        <f>ROUND($B$5*0.005,2)</f>
        <v>3.49</v>
      </c>
      <c r="S25" s="3">
        <f>ROUND($B$5*0.005,2)</f>
        <v>3.49</v>
      </c>
      <c r="T25" s="3">
        <f>ROUND($H$5*0.005,2)</f>
        <v>5.17</v>
      </c>
      <c r="U25" s="9">
        <f>SUM(M25)-N25</f>
        <v>1198.4100000000001</v>
      </c>
      <c r="V25" s="3">
        <f>L25+N25+R25+S25+T25</f>
        <v>677.34999999999991</v>
      </c>
      <c r="W25" s="3">
        <f t="shared" si="0"/>
        <v>1875.76</v>
      </c>
      <c r="X25" s="4">
        <f t="shared" si="1"/>
        <v>0.36110696464366437</v>
      </c>
      <c r="Y25" s="4">
        <f t="shared" si="2"/>
        <v>0.56520723291694819</v>
      </c>
      <c r="Z25" s="17"/>
    </row>
    <row r="26" spans="1:26" x14ac:dyDescent="0.25">
      <c r="A26" s="5" t="s">
        <v>13</v>
      </c>
      <c r="B26" s="6">
        <f>B24+50</f>
        <v>950</v>
      </c>
      <c r="C26" s="6">
        <f>C24</f>
        <v>207.9</v>
      </c>
      <c r="D26" s="6">
        <f>D24</f>
        <v>53</v>
      </c>
      <c r="E26" s="6">
        <f>E24</f>
        <v>37.5</v>
      </c>
      <c r="F26" s="5">
        <f>F24</f>
        <v>1.5</v>
      </c>
      <c r="G26" s="6">
        <f>F26*300</f>
        <v>450</v>
      </c>
      <c r="H26" s="6">
        <f>IF(G26&gt;B26,ROUND(B26/0.69,2),ROUND(((((B26-G26)*1.11111)+G26)/0.69),2))</f>
        <v>1457.33</v>
      </c>
      <c r="I26" s="6">
        <f>ROUND(H26*0.17,2)</f>
        <v>247.75</v>
      </c>
      <c r="J26" s="6">
        <f>ROUND(H26*0.125,2)</f>
        <v>182.17</v>
      </c>
      <c r="K26" s="6">
        <f>ROUND(H26*0.015,2)</f>
        <v>21.86</v>
      </c>
      <c r="L26" s="6"/>
      <c r="M26" s="6">
        <f>H26-I26-J26-K26</f>
        <v>1005.5499999999998</v>
      </c>
      <c r="N26" s="6">
        <f>IF((H26-I26-J26-K26-G26)&lt;0,0,ROUND((H26-I26-J26-K26-G26)*0.1,2))</f>
        <v>55.56</v>
      </c>
      <c r="O26" s="6">
        <f>ROUND(H26*0.06,2)</f>
        <v>87.44</v>
      </c>
      <c r="P26" s="6">
        <f>ROUND(H26*0.04,2)</f>
        <v>58.29</v>
      </c>
      <c r="Q26" s="6">
        <f>ROUND(H26*0.005,2)</f>
        <v>7.29</v>
      </c>
      <c r="R26" s="6">
        <f>ROUND(B26*0.005,2)</f>
        <v>4.75</v>
      </c>
      <c r="S26" s="6">
        <f>ROUND(B26*0.005,2)</f>
        <v>4.75</v>
      </c>
      <c r="T26" s="6">
        <f>ROUND(H26*0.005,2)</f>
        <v>7.29</v>
      </c>
      <c r="U26" s="10">
        <f>SUM(M26)-N26+C26+E26+D26</f>
        <v>1248.3899999999999</v>
      </c>
      <c r="V26" s="6">
        <f>SUM(I26:K26,N26,O26:T26)</f>
        <v>677.14999999999986</v>
      </c>
      <c r="W26" s="6">
        <f t="shared" si="0"/>
        <v>1925.5399999999997</v>
      </c>
      <c r="X26" s="7">
        <f t="shared" si="1"/>
        <v>0.35166758415821014</v>
      </c>
      <c r="Y26" s="7">
        <f t="shared" si="2"/>
        <v>0.54241863520214029</v>
      </c>
      <c r="Z26" s="13">
        <f>W27-W26</f>
        <v>35.360000000000127</v>
      </c>
    </row>
    <row r="27" spans="1:26" x14ac:dyDescent="0.25">
      <c r="A27" s="5" t="s">
        <v>14</v>
      </c>
      <c r="B27" s="14">
        <f>B26+C26+E26+D26</f>
        <v>1248.4000000000001</v>
      </c>
      <c r="C27" s="15"/>
      <c r="D27" s="15"/>
      <c r="E27" s="16"/>
      <c r="F27" s="5"/>
      <c r="G27" s="6">
        <v>800</v>
      </c>
      <c r="H27" s="6">
        <f>IF((B27-G27)&lt;0,ROUND(B27/0.675,2),ROUND((((((B27)-G27)*1.14944)+G27)/0.675),2))</f>
        <v>1948.75</v>
      </c>
      <c r="I27" s="6"/>
      <c r="J27" s="6"/>
      <c r="K27" s="6"/>
      <c r="L27" s="6">
        <f>ROUND(H27*0.325,2)</f>
        <v>633.34</v>
      </c>
      <c r="M27" s="6">
        <f>H27-L27</f>
        <v>1315.4099999999999</v>
      </c>
      <c r="N27" s="6">
        <f>IF((M27-G27)&lt;0,0,ROUND((M27-G27)*0.13,2))</f>
        <v>67</v>
      </c>
      <c r="O27" s="6"/>
      <c r="P27" s="6"/>
      <c r="Q27" s="6"/>
      <c r="R27" s="6">
        <f>ROUND($B$5*0.005,2)</f>
        <v>3.49</v>
      </c>
      <c r="S27" s="6">
        <f>ROUND($B$5*0.005,2)</f>
        <v>3.49</v>
      </c>
      <c r="T27" s="6">
        <f>ROUND($H$5*0.005,2)</f>
        <v>5.17</v>
      </c>
      <c r="U27" s="10">
        <f>SUM(M27)-N27</f>
        <v>1248.4099999999999</v>
      </c>
      <c r="V27" s="6">
        <f>L27+N27+R27+S27+T27</f>
        <v>712.49</v>
      </c>
      <c r="W27" s="6">
        <f t="shared" si="0"/>
        <v>1960.8999999999999</v>
      </c>
      <c r="X27" s="7">
        <f t="shared" si="1"/>
        <v>0.363348462440716</v>
      </c>
      <c r="Y27" s="7">
        <f t="shared" si="2"/>
        <v>0.57071795323651697</v>
      </c>
      <c r="Z27" s="13"/>
    </row>
    <row r="28" spans="1:26" x14ac:dyDescent="0.25">
      <c r="A28" s="1" t="s">
        <v>13</v>
      </c>
      <c r="B28" s="3">
        <f>B26+50</f>
        <v>1000</v>
      </c>
      <c r="C28" s="3">
        <f>C26</f>
        <v>207.9</v>
      </c>
      <c r="D28" s="3">
        <f>D26</f>
        <v>53</v>
      </c>
      <c r="E28" s="3">
        <f>E26</f>
        <v>37.5</v>
      </c>
      <c r="F28" s="1">
        <f>F26</f>
        <v>1.5</v>
      </c>
      <c r="G28" s="3">
        <f>F28*300</f>
        <v>450</v>
      </c>
      <c r="H28" s="3">
        <f>IF(G28&gt;B28,ROUND(B28/0.69,2),ROUND(((((B28-G28)*1.11111)+G28)/0.69),2))</f>
        <v>1537.84</v>
      </c>
      <c r="I28" s="3">
        <f>ROUND(H28*0.17,2)</f>
        <v>261.43</v>
      </c>
      <c r="J28" s="3">
        <f>ROUND(H28*0.125,2)</f>
        <v>192.23</v>
      </c>
      <c r="K28" s="3">
        <f>ROUND(H28*0.015,2)</f>
        <v>23.07</v>
      </c>
      <c r="L28" s="3"/>
      <c r="M28" s="3">
        <f>H28-I28-J28-K28</f>
        <v>1061.1099999999999</v>
      </c>
      <c r="N28" s="3">
        <f>IF((H28-I28-J28-K28-G28)&lt;0,0,ROUND((H28-I28-J28-K28-G28)*0.1,2))</f>
        <v>61.11</v>
      </c>
      <c r="O28" s="3">
        <f>ROUND(H28*0.06,2)</f>
        <v>92.27</v>
      </c>
      <c r="P28" s="3">
        <f>ROUND(H28*0.04,2)</f>
        <v>61.51</v>
      </c>
      <c r="Q28" s="3">
        <f>ROUND(H28*0.005,2)</f>
        <v>7.69</v>
      </c>
      <c r="R28" s="3">
        <f>ROUND(B28*0.005,2)</f>
        <v>5</v>
      </c>
      <c r="S28" s="3">
        <f>ROUND(B28*0.005,2)</f>
        <v>5</v>
      </c>
      <c r="T28" s="3">
        <f>ROUND(H28*0.005,2)</f>
        <v>7.69</v>
      </c>
      <c r="U28" s="9">
        <f>SUM(M28)-N28+C28+E28+D28</f>
        <v>1298.3999999999999</v>
      </c>
      <c r="V28" s="3">
        <f>SUM(I28:K28,N28,O28:T28)</f>
        <v>717</v>
      </c>
      <c r="W28" s="3">
        <f t="shared" si="0"/>
        <v>2015.3999999999999</v>
      </c>
      <c r="X28" s="4">
        <f t="shared" si="1"/>
        <v>0.35576064304852639</v>
      </c>
      <c r="Y28" s="4">
        <f t="shared" si="2"/>
        <v>0.55221811460258785</v>
      </c>
      <c r="Z28" s="17">
        <f>W29-W28</f>
        <v>30.650000000000318</v>
      </c>
    </row>
    <row r="29" spans="1:26" x14ac:dyDescent="0.25">
      <c r="A29" s="1" t="s">
        <v>14</v>
      </c>
      <c r="B29" s="18">
        <f>B28+C28+E28+D28</f>
        <v>1298.4000000000001</v>
      </c>
      <c r="C29" s="18"/>
      <c r="D29" s="18"/>
      <c r="E29" s="18"/>
      <c r="F29" s="1"/>
      <c r="G29" s="3">
        <v>800</v>
      </c>
      <c r="H29" s="3">
        <f>IF((B29-G29)&lt;0,ROUND(B29/0.675,2),ROUND((((((B29)-G29)*1.14944)+G29)/0.675),2))</f>
        <v>2033.9</v>
      </c>
      <c r="I29" s="3"/>
      <c r="J29" s="3"/>
      <c r="K29" s="3"/>
      <c r="L29" s="3">
        <f>ROUND(H29*0.325,2)</f>
        <v>661.02</v>
      </c>
      <c r="M29" s="3">
        <f>H29-L29</f>
        <v>1372.88</v>
      </c>
      <c r="N29" s="3">
        <f>IF((M29-G29)&lt;0,0,ROUND((M29-G29)*0.13,2))</f>
        <v>74.47</v>
      </c>
      <c r="O29" s="3"/>
      <c r="P29" s="3"/>
      <c r="Q29" s="3"/>
      <c r="R29" s="3">
        <f>ROUND($B$5*0.005,2)</f>
        <v>3.49</v>
      </c>
      <c r="S29" s="3">
        <f>ROUND($B$5*0.005,2)</f>
        <v>3.49</v>
      </c>
      <c r="T29" s="3">
        <f>ROUND($H$5*0.005,2)</f>
        <v>5.17</v>
      </c>
      <c r="U29" s="9">
        <f>SUM(M29)-N29</f>
        <v>1298.4100000000001</v>
      </c>
      <c r="V29" s="3">
        <f>L29+N29+R29+S29+T29</f>
        <v>747.64</v>
      </c>
      <c r="W29" s="3">
        <f t="shared" si="0"/>
        <v>2046.0500000000002</v>
      </c>
      <c r="X29" s="4">
        <f t="shared" si="1"/>
        <v>0.3654065149923022</v>
      </c>
      <c r="Y29" s="4">
        <f t="shared" si="2"/>
        <v>0.57581195462142154</v>
      </c>
      <c r="Z29" s="17"/>
    </row>
    <row r="30" spans="1:26" x14ac:dyDescent="0.25">
      <c r="A30" s="5" t="s">
        <v>13</v>
      </c>
      <c r="B30" s="6">
        <f>B28+50</f>
        <v>1050</v>
      </c>
      <c r="C30" s="6">
        <f>C28</f>
        <v>207.9</v>
      </c>
      <c r="D30" s="6">
        <f>D28</f>
        <v>53</v>
      </c>
      <c r="E30" s="6">
        <f>E28</f>
        <v>37.5</v>
      </c>
      <c r="F30" s="5">
        <f>F28</f>
        <v>1.5</v>
      </c>
      <c r="G30" s="6">
        <f>F30*300</f>
        <v>450</v>
      </c>
      <c r="H30" s="6">
        <f>IF(G30&gt;B30,ROUND(B30/0.69,2),ROUND(((((B30-G30)*1.11111)+G30)/0.69),2))</f>
        <v>1618.36</v>
      </c>
      <c r="I30" s="6">
        <f>ROUND(H30*0.17,2)</f>
        <v>275.12</v>
      </c>
      <c r="J30" s="6">
        <f>ROUND(H30*0.125,2)</f>
        <v>202.3</v>
      </c>
      <c r="K30" s="6">
        <f>ROUND(H30*0.015,2)</f>
        <v>24.28</v>
      </c>
      <c r="L30" s="6"/>
      <c r="M30" s="6">
        <f>H30-I30-J30-K30</f>
        <v>1116.6599999999999</v>
      </c>
      <c r="N30" s="6">
        <f>IF((H30-I30-J30-K30-G30)&lt;0,0,ROUND((H30-I30-J30-K30-G30)*0.1,2))</f>
        <v>66.67</v>
      </c>
      <c r="O30" s="6">
        <f>ROUND(H30*0.06,2)</f>
        <v>97.1</v>
      </c>
      <c r="P30" s="6">
        <f>ROUND(H30*0.04,2)</f>
        <v>64.73</v>
      </c>
      <c r="Q30" s="6">
        <f>ROUND(H30*0.005,2)</f>
        <v>8.09</v>
      </c>
      <c r="R30" s="6">
        <f>ROUND(B30*0.005,2)</f>
        <v>5.25</v>
      </c>
      <c r="S30" s="6">
        <f>ROUND(B30*0.005,2)</f>
        <v>5.25</v>
      </c>
      <c r="T30" s="6">
        <f>ROUND(H30*0.005,2)</f>
        <v>8.09</v>
      </c>
      <c r="U30" s="10">
        <f>SUM(M30)-N30+C30+E30+D30</f>
        <v>1348.3899999999999</v>
      </c>
      <c r="V30" s="6">
        <f>SUM(I30:K30,N30,O30:T30)</f>
        <v>756.88000000000011</v>
      </c>
      <c r="W30" s="6">
        <f t="shared" si="0"/>
        <v>2105.27</v>
      </c>
      <c r="X30" s="7">
        <f t="shared" si="1"/>
        <v>0.35951683157029746</v>
      </c>
      <c r="Y30" s="7">
        <f t="shared" si="2"/>
        <v>0.56132127945179078</v>
      </c>
      <c r="Z30" s="13">
        <f>W31-W30</f>
        <v>25.920000000000073</v>
      </c>
    </row>
    <row r="31" spans="1:26" x14ac:dyDescent="0.25">
      <c r="A31" s="5" t="s">
        <v>14</v>
      </c>
      <c r="B31" s="14">
        <f>B30+C30+E30+D30</f>
        <v>1348.4</v>
      </c>
      <c r="C31" s="15"/>
      <c r="D31" s="15"/>
      <c r="E31" s="16"/>
      <c r="F31" s="5"/>
      <c r="G31" s="6">
        <v>800</v>
      </c>
      <c r="H31" s="6">
        <f>IF((B31-G31)&lt;0,ROUND(B31/0.675,2),ROUND((((((B31)-G31)*1.14944)+G31)/0.675),2))</f>
        <v>2119.04</v>
      </c>
      <c r="I31" s="6"/>
      <c r="J31" s="6"/>
      <c r="K31" s="6"/>
      <c r="L31" s="6">
        <f>ROUND(H31*0.325,2)</f>
        <v>688.69</v>
      </c>
      <c r="M31" s="6">
        <f>H31-L31</f>
        <v>1430.35</v>
      </c>
      <c r="N31" s="6">
        <f>IF((M31-G31)&lt;0,0,ROUND((M31-G31)*0.13,2))</f>
        <v>81.95</v>
      </c>
      <c r="O31" s="6"/>
      <c r="P31" s="6"/>
      <c r="Q31" s="6"/>
      <c r="R31" s="6">
        <f>ROUND($B$5*0.005,2)</f>
        <v>3.49</v>
      </c>
      <c r="S31" s="6">
        <f>ROUND($B$5*0.005,2)</f>
        <v>3.49</v>
      </c>
      <c r="T31" s="6">
        <f>ROUND($H$5*0.005,2)</f>
        <v>5.17</v>
      </c>
      <c r="U31" s="10">
        <f>SUM(M31)-N31</f>
        <v>1348.3999999999999</v>
      </c>
      <c r="V31" s="6">
        <f>L31+N31+R31+S31+T31</f>
        <v>782.79000000000008</v>
      </c>
      <c r="W31" s="6">
        <f t="shared" si="0"/>
        <v>2131.19</v>
      </c>
      <c r="X31" s="7">
        <f t="shared" si="1"/>
        <v>0.36730183606341998</v>
      </c>
      <c r="Y31" s="7">
        <f t="shared" si="2"/>
        <v>0.58053248294274706</v>
      </c>
      <c r="Z31" s="13"/>
    </row>
    <row r="32" spans="1:26" x14ac:dyDescent="0.25">
      <c r="A32" s="1" t="s">
        <v>13</v>
      </c>
      <c r="B32" s="3">
        <f>B30+50</f>
        <v>1100</v>
      </c>
      <c r="C32" s="3">
        <f>C30</f>
        <v>207.9</v>
      </c>
      <c r="D32" s="3">
        <f>D30</f>
        <v>53</v>
      </c>
      <c r="E32" s="3">
        <f>E30</f>
        <v>37.5</v>
      </c>
      <c r="F32" s="1">
        <f>F30</f>
        <v>1.5</v>
      </c>
      <c r="G32" s="3">
        <f>F32*300</f>
        <v>450</v>
      </c>
      <c r="H32" s="3">
        <f>IF(G32&gt;B32,ROUND(B32/0.69,2),ROUND(((((B32-G32)*1.11111)+G32)/0.69),2))</f>
        <v>1698.87</v>
      </c>
      <c r="I32" s="3">
        <f>ROUND(H32*0.17,2)</f>
        <v>288.81</v>
      </c>
      <c r="J32" s="3">
        <f>ROUND(H32*0.125,2)</f>
        <v>212.36</v>
      </c>
      <c r="K32" s="3">
        <f>ROUND(H32*0.015,2)</f>
        <v>25.48</v>
      </c>
      <c r="L32" s="3"/>
      <c r="M32" s="3">
        <f>H32-I32-J32-K32</f>
        <v>1172.2199999999998</v>
      </c>
      <c r="N32" s="3">
        <f>IF((H32-I32-J32-K32-G32)&lt;0,0,ROUND((H32-I32-J32-K32-G32)*0.1,2))</f>
        <v>72.22</v>
      </c>
      <c r="O32" s="3">
        <f>ROUND(H32*0.06,2)</f>
        <v>101.93</v>
      </c>
      <c r="P32" s="3">
        <f>ROUND(H32*0.04,2)</f>
        <v>67.95</v>
      </c>
      <c r="Q32" s="3">
        <f>ROUND(H32*0.005,2)</f>
        <v>8.49</v>
      </c>
      <c r="R32" s="3">
        <f>ROUND(B32*0.005,2)</f>
        <v>5.5</v>
      </c>
      <c r="S32" s="3">
        <f>ROUND(B32*0.005,2)</f>
        <v>5.5</v>
      </c>
      <c r="T32" s="3">
        <f>ROUND(H32*0.005,2)</f>
        <v>8.49</v>
      </c>
      <c r="U32" s="9">
        <f>SUM(M32)-N32+C32+E32+D32</f>
        <v>1398.3999999999999</v>
      </c>
      <c r="V32" s="3">
        <f>SUM(I32:K32,N32,O32:T32)</f>
        <v>796.73</v>
      </c>
      <c r="W32" s="3">
        <f t="shared" si="0"/>
        <v>2195.13</v>
      </c>
      <c r="X32" s="4">
        <f t="shared" si="1"/>
        <v>0.36295344694847231</v>
      </c>
      <c r="Y32" s="4">
        <f t="shared" si="2"/>
        <v>0.56974399313501156</v>
      </c>
      <c r="Z32" s="17">
        <f>W33-W32</f>
        <v>21.209999999999582</v>
      </c>
    </row>
    <row r="33" spans="1:26" x14ac:dyDescent="0.25">
      <c r="A33" s="1" t="s">
        <v>14</v>
      </c>
      <c r="B33" s="18">
        <f>B32+C32+E32+D32</f>
        <v>1398.4</v>
      </c>
      <c r="C33" s="18"/>
      <c r="D33" s="18"/>
      <c r="E33" s="18"/>
      <c r="F33" s="1"/>
      <c r="G33" s="3">
        <v>800</v>
      </c>
      <c r="H33" s="3">
        <f>IF((B33-G33)&lt;0,ROUND(B33/0.675,2),ROUND((((((B33)-G33)*1.14944)+G33)/0.675),2))</f>
        <v>2204.19</v>
      </c>
      <c r="I33" s="3"/>
      <c r="J33" s="3"/>
      <c r="K33" s="3"/>
      <c r="L33" s="3">
        <f>ROUND(H33*0.325,2)</f>
        <v>716.36</v>
      </c>
      <c r="M33" s="3">
        <f>H33-L33</f>
        <v>1487.83</v>
      </c>
      <c r="N33" s="3">
        <f>IF((M33-G33)&lt;0,0,ROUND((M33-G33)*0.13,2))</f>
        <v>89.42</v>
      </c>
      <c r="O33" s="3"/>
      <c r="P33" s="3"/>
      <c r="Q33" s="3"/>
      <c r="R33" s="3">
        <f>ROUND($B$5*0.005,2)</f>
        <v>3.49</v>
      </c>
      <c r="S33" s="3">
        <f>ROUND($B$5*0.005,2)</f>
        <v>3.49</v>
      </c>
      <c r="T33" s="3">
        <f>ROUND($H$5*0.005,2)</f>
        <v>5.17</v>
      </c>
      <c r="U33" s="9">
        <f>SUM(M33)-N33</f>
        <v>1398.4099999999999</v>
      </c>
      <c r="V33" s="3">
        <f>L33+N33+R33+S33+T33</f>
        <v>817.93</v>
      </c>
      <c r="W33" s="3">
        <f t="shared" si="0"/>
        <v>2216.3399999999997</v>
      </c>
      <c r="X33" s="4">
        <f t="shared" si="1"/>
        <v>0.36904536307606234</v>
      </c>
      <c r="Y33" s="4">
        <f t="shared" si="2"/>
        <v>0.58489999356411926</v>
      </c>
      <c r="Z33" s="17"/>
    </row>
    <row r="34" spans="1:26" x14ac:dyDescent="0.25">
      <c r="A34" s="5" t="s">
        <v>13</v>
      </c>
      <c r="B34" s="6">
        <f>B32+50</f>
        <v>1150</v>
      </c>
      <c r="C34" s="6">
        <f>C32</f>
        <v>207.9</v>
      </c>
      <c r="D34" s="6">
        <f>D32</f>
        <v>53</v>
      </c>
      <c r="E34" s="6">
        <f>E32</f>
        <v>37.5</v>
      </c>
      <c r="F34" s="5">
        <f>F32</f>
        <v>1.5</v>
      </c>
      <c r="G34" s="6">
        <f>F34*300</f>
        <v>450</v>
      </c>
      <c r="H34" s="6">
        <f>IF(G34&gt;B34,ROUND(B34/0.69,2),ROUND(((((B34-G34)*1.11111)+G34)/0.69),2))</f>
        <v>1779.39</v>
      </c>
      <c r="I34" s="6">
        <f>ROUND(H34*0.17,2)</f>
        <v>302.5</v>
      </c>
      <c r="J34" s="6">
        <f>ROUND(H34*0.125,2)</f>
        <v>222.42</v>
      </c>
      <c r="K34" s="6">
        <f>ROUND(H34*0.015,2)</f>
        <v>26.69</v>
      </c>
      <c r="L34" s="6"/>
      <c r="M34" s="6">
        <f>H34-I34-J34-K34</f>
        <v>1227.78</v>
      </c>
      <c r="N34" s="6">
        <f>IF((H34-I34-J34-K34-G34)&lt;0,0,ROUND((H34-I34-J34-K34-G34)*0.1,2))</f>
        <v>77.78</v>
      </c>
      <c r="O34" s="6">
        <f>ROUND(H34*0.06,2)</f>
        <v>106.76</v>
      </c>
      <c r="P34" s="6">
        <f>ROUND(H34*0.04,2)</f>
        <v>71.180000000000007</v>
      </c>
      <c r="Q34" s="6">
        <f>ROUND(H34*0.005,2)</f>
        <v>8.9</v>
      </c>
      <c r="R34" s="6">
        <f>ROUND(B34*0.005,2)</f>
        <v>5.75</v>
      </c>
      <c r="S34" s="6">
        <f>ROUND(B34*0.005,2)</f>
        <v>5.75</v>
      </c>
      <c r="T34" s="6">
        <f>ROUND(H34*0.005,2)</f>
        <v>8.9</v>
      </c>
      <c r="U34" s="10">
        <f>SUM(M34)-N34+C34+E34+D34</f>
        <v>1448.4</v>
      </c>
      <c r="V34" s="6">
        <f>SUM(I34:K34,N34,O34:T34)</f>
        <v>836.62999999999988</v>
      </c>
      <c r="W34" s="6">
        <f t="shared" si="0"/>
        <v>2285.0299999999997</v>
      </c>
      <c r="X34" s="7">
        <f t="shared" si="1"/>
        <v>0.366135236736498</v>
      </c>
      <c r="Y34" s="7">
        <f t="shared" si="2"/>
        <v>0.57762358464512553</v>
      </c>
      <c r="Z34" s="13">
        <f>W35-W34</f>
        <v>16.449999999999818</v>
      </c>
    </row>
    <row r="35" spans="1:26" x14ac:dyDescent="0.25">
      <c r="A35" s="5" t="s">
        <v>14</v>
      </c>
      <c r="B35" s="14">
        <f>B34+C34+E34+D34</f>
        <v>1448.4</v>
      </c>
      <c r="C35" s="15"/>
      <c r="D35" s="15"/>
      <c r="E35" s="16"/>
      <c r="F35" s="5"/>
      <c r="G35" s="6">
        <v>800</v>
      </c>
      <c r="H35" s="6">
        <f>IF((B35-G35)&lt;0,ROUND(B35/0.675,2),ROUND((((((B35)-G35)*1.14944)+G35)/0.675),2))</f>
        <v>2289.33</v>
      </c>
      <c r="I35" s="6"/>
      <c r="J35" s="6"/>
      <c r="K35" s="6"/>
      <c r="L35" s="6">
        <f>ROUND(H35*0.325,2)</f>
        <v>744.03</v>
      </c>
      <c r="M35" s="6">
        <f>H35-L35</f>
        <v>1545.3</v>
      </c>
      <c r="N35" s="6">
        <f>IF((M35-G35)&lt;0,0,ROUND((M35-G35)*0.13,2))</f>
        <v>96.89</v>
      </c>
      <c r="O35" s="6"/>
      <c r="P35" s="6"/>
      <c r="Q35" s="6"/>
      <c r="R35" s="6">
        <f>ROUND($B$5*0.005,2)</f>
        <v>3.49</v>
      </c>
      <c r="S35" s="6">
        <f>ROUND($B$5*0.005,2)</f>
        <v>3.49</v>
      </c>
      <c r="T35" s="6">
        <f>ROUND($H$5*0.005,2)</f>
        <v>5.17</v>
      </c>
      <c r="U35" s="10">
        <f>SUM(M35)-N35</f>
        <v>1448.4099999999999</v>
      </c>
      <c r="V35" s="6">
        <f>L35+N35+R35+S35+T35</f>
        <v>853.06999999999994</v>
      </c>
      <c r="W35" s="6">
        <f t="shared" si="0"/>
        <v>2301.4799999999996</v>
      </c>
      <c r="X35" s="7">
        <f t="shared" si="1"/>
        <v>0.37066148739072252</v>
      </c>
      <c r="Y35" s="7">
        <f t="shared" si="2"/>
        <v>0.58896997397145834</v>
      </c>
      <c r="Z35" s="13"/>
    </row>
    <row r="36" spans="1:26" x14ac:dyDescent="0.25">
      <c r="A36" s="1" t="s">
        <v>13</v>
      </c>
      <c r="B36" s="3">
        <f>B34+50</f>
        <v>1200</v>
      </c>
      <c r="C36" s="3">
        <f>C34</f>
        <v>207.9</v>
      </c>
      <c r="D36" s="3">
        <f>D34</f>
        <v>53</v>
      </c>
      <c r="E36" s="3">
        <f>E34</f>
        <v>37.5</v>
      </c>
      <c r="F36" s="1">
        <f>F34</f>
        <v>1.5</v>
      </c>
      <c r="G36" s="3">
        <f>F36*300</f>
        <v>450</v>
      </c>
      <c r="H36" s="3">
        <f>IF(G36&gt;B36,ROUND(B36/0.69,2),ROUND(((((B36-G36)*1.11111)+G36)/0.69),2))</f>
        <v>1859.9</v>
      </c>
      <c r="I36" s="3">
        <f>ROUND(H36*0.17,2)</f>
        <v>316.18</v>
      </c>
      <c r="J36" s="3">
        <f>ROUND(H36*0.125,2)</f>
        <v>232.49</v>
      </c>
      <c r="K36" s="3">
        <f>ROUND(H36*0.015,2)</f>
        <v>27.9</v>
      </c>
      <c r="L36" s="3"/>
      <c r="M36" s="3">
        <f>H36-I36-J36-K36</f>
        <v>1283.33</v>
      </c>
      <c r="N36" s="3">
        <f>IF((H36-I36-J36-K36-G36)&lt;0,0,ROUND((H36-I36-J36-K36-G36)*0.1,2))</f>
        <v>83.33</v>
      </c>
      <c r="O36" s="3">
        <f>ROUND(H36*0.06,2)</f>
        <v>111.59</v>
      </c>
      <c r="P36" s="3">
        <f>ROUND(H36*0.04,2)</f>
        <v>74.400000000000006</v>
      </c>
      <c r="Q36" s="3">
        <f>ROUND(H36*0.005,2)</f>
        <v>9.3000000000000007</v>
      </c>
      <c r="R36" s="3">
        <f>ROUND(B36*0.005,2)</f>
        <v>6</v>
      </c>
      <c r="S36" s="3">
        <f>ROUND(B36*0.005,2)</f>
        <v>6</v>
      </c>
      <c r="T36" s="3">
        <f>ROUND(H36*0.005,2)</f>
        <v>9.3000000000000007</v>
      </c>
      <c r="U36" s="9">
        <f>SUM(M36)-N36+C36+E36+D36</f>
        <v>1498.4</v>
      </c>
      <c r="V36" s="3">
        <f>SUM(I36:K36,N36,O36:T36)</f>
        <v>876.49</v>
      </c>
      <c r="W36" s="3">
        <f t="shared" si="0"/>
        <v>2374.8900000000003</v>
      </c>
      <c r="X36" s="4">
        <f t="shared" si="1"/>
        <v>0.36906551461330833</v>
      </c>
      <c r="Y36" s="4">
        <f t="shared" si="2"/>
        <v>0.5849506139882541</v>
      </c>
      <c r="Z36" s="17">
        <f>W37-W36</f>
        <v>11.729999999999563</v>
      </c>
    </row>
    <row r="37" spans="1:26" x14ac:dyDescent="0.25">
      <c r="A37" s="1" t="s">
        <v>14</v>
      </c>
      <c r="B37" s="18">
        <f>B36+C36+E36+D36</f>
        <v>1498.4</v>
      </c>
      <c r="C37" s="18"/>
      <c r="D37" s="18"/>
      <c r="E37" s="18"/>
      <c r="F37" s="1"/>
      <c r="G37" s="3">
        <v>800</v>
      </c>
      <c r="H37" s="3">
        <f>IF((B37-G37)&lt;0,ROUND(B37/0.675,2),ROUND((((((B37)-G37)*1.14944)+G37)/0.675),2))</f>
        <v>2374.4699999999998</v>
      </c>
      <c r="I37" s="3"/>
      <c r="J37" s="3"/>
      <c r="K37" s="3"/>
      <c r="L37" s="3">
        <f>ROUND(H37*0.325,2)</f>
        <v>771.7</v>
      </c>
      <c r="M37" s="3">
        <f>H37-L37</f>
        <v>1602.7699999999998</v>
      </c>
      <c r="N37" s="3">
        <f>IF((M37-G37)&lt;0,0,ROUND((M37-G37)*0.13,2))</f>
        <v>104.36</v>
      </c>
      <c r="O37" s="3"/>
      <c r="P37" s="3"/>
      <c r="Q37" s="3"/>
      <c r="R37" s="3">
        <f>ROUND($B$5*0.005,2)</f>
        <v>3.49</v>
      </c>
      <c r="S37" s="3">
        <f>ROUND($B$5*0.005,2)</f>
        <v>3.49</v>
      </c>
      <c r="T37" s="3">
        <f>ROUND($H$5*0.005,2)</f>
        <v>5.17</v>
      </c>
      <c r="U37" s="9">
        <f>SUM(M37)-N37</f>
        <v>1498.4099999999999</v>
      </c>
      <c r="V37" s="3">
        <f>L37+N37+R37+S37+T37</f>
        <v>888.21</v>
      </c>
      <c r="W37" s="3">
        <f t="shared" si="0"/>
        <v>2386.62</v>
      </c>
      <c r="X37" s="4">
        <f t="shared" si="1"/>
        <v>0.37216230484953622</v>
      </c>
      <c r="Y37" s="4">
        <f t="shared" si="2"/>
        <v>0.59276833443450061</v>
      </c>
      <c r="Z37" s="17"/>
    </row>
    <row r="38" spans="1:26" x14ac:dyDescent="0.25">
      <c r="A38" s="5" t="s">
        <v>13</v>
      </c>
      <c r="B38" s="6">
        <f>B36+50</f>
        <v>1250</v>
      </c>
      <c r="C38" s="6">
        <f>C36</f>
        <v>207.9</v>
      </c>
      <c r="D38" s="6">
        <f>D36</f>
        <v>53</v>
      </c>
      <c r="E38" s="6">
        <f>E36</f>
        <v>37.5</v>
      </c>
      <c r="F38" s="5">
        <f>F36</f>
        <v>1.5</v>
      </c>
      <c r="G38" s="6">
        <f>F38*300</f>
        <v>450</v>
      </c>
      <c r="H38" s="6">
        <f>IF(G38&gt;B38,ROUND(B38/0.69,2),ROUND(((((B38-G38)*1.11111)+G38)/0.69),2))</f>
        <v>1940.42</v>
      </c>
      <c r="I38" s="6">
        <f>ROUND(H38*0.17,2)</f>
        <v>329.87</v>
      </c>
      <c r="J38" s="6">
        <f>ROUND(H38*0.125,2)</f>
        <v>242.55</v>
      </c>
      <c r="K38" s="6">
        <f>ROUND(H38*0.015,2)</f>
        <v>29.11</v>
      </c>
      <c r="L38" s="6"/>
      <c r="M38" s="6">
        <f>H38-I38-J38-K38</f>
        <v>1338.8900000000003</v>
      </c>
      <c r="N38" s="6">
        <f>IF((H38-I38-J38-K38-G38)&lt;0,0,ROUND((H38-I38-J38-K38-G38)*0.1,2))</f>
        <v>88.89</v>
      </c>
      <c r="O38" s="6">
        <f>ROUND(H38*0.06,2)</f>
        <v>116.43</v>
      </c>
      <c r="P38" s="6">
        <f>ROUND(H38*0.04,2)</f>
        <v>77.62</v>
      </c>
      <c r="Q38" s="6">
        <f>ROUND(H38*0.005,2)</f>
        <v>9.6999999999999993</v>
      </c>
      <c r="R38" s="6">
        <f>ROUND(B38*0.005,2)</f>
        <v>6.25</v>
      </c>
      <c r="S38" s="6">
        <f>ROUND(B38*0.005,2)</f>
        <v>6.25</v>
      </c>
      <c r="T38" s="6">
        <f>ROUND(H38*0.005,2)</f>
        <v>9.6999999999999993</v>
      </c>
      <c r="U38" s="10">
        <f>SUM(M38)-N38+C38+E38+D38</f>
        <v>1548.4000000000003</v>
      </c>
      <c r="V38" s="6">
        <f>SUM(I38:K38,N38,O38:T38)</f>
        <v>916.37000000000023</v>
      </c>
      <c r="W38" s="6">
        <f t="shared" si="0"/>
        <v>2464.7700000000004</v>
      </c>
      <c r="X38" s="7">
        <f t="shared" si="1"/>
        <v>0.37178722558291444</v>
      </c>
      <c r="Y38" s="7">
        <f t="shared" si="2"/>
        <v>0.59181735985533457</v>
      </c>
      <c r="Z38" s="13">
        <f>W39-W38</f>
        <v>6.9999999999995453</v>
      </c>
    </row>
    <row r="39" spans="1:26" x14ac:dyDescent="0.25">
      <c r="A39" s="5" t="s">
        <v>14</v>
      </c>
      <c r="B39" s="14">
        <f>B38+C38+E38+D38</f>
        <v>1548.4</v>
      </c>
      <c r="C39" s="15"/>
      <c r="D39" s="15"/>
      <c r="E39" s="16"/>
      <c r="F39" s="5"/>
      <c r="G39" s="6">
        <v>800</v>
      </c>
      <c r="H39" s="6">
        <f>IF((B39-G39)&lt;0,ROUND(B39/0.675,2),ROUND((((((B39)-G39)*1.14944)+G39)/0.675),2))</f>
        <v>2459.62</v>
      </c>
      <c r="I39" s="6"/>
      <c r="J39" s="6"/>
      <c r="K39" s="6"/>
      <c r="L39" s="6">
        <f>ROUND(H39*0.325,2)</f>
        <v>799.38</v>
      </c>
      <c r="M39" s="6">
        <f>H39-L39</f>
        <v>1660.2399999999998</v>
      </c>
      <c r="N39" s="6">
        <f>IF((M39-G39)&lt;0,0,ROUND((M39-G39)*0.13,2))</f>
        <v>111.83</v>
      </c>
      <c r="O39" s="6"/>
      <c r="P39" s="6"/>
      <c r="Q39" s="6"/>
      <c r="R39" s="6">
        <f>ROUND($B$5*0.005,2)</f>
        <v>3.49</v>
      </c>
      <c r="S39" s="6">
        <f>ROUND($B$5*0.005,2)</f>
        <v>3.49</v>
      </c>
      <c r="T39" s="6">
        <f>ROUND($H$5*0.005,2)</f>
        <v>5.17</v>
      </c>
      <c r="U39" s="10">
        <f>SUM(M39)-N39</f>
        <v>1548.4099999999999</v>
      </c>
      <c r="V39" s="6">
        <f>L39+N39+R39+S39+T39</f>
        <v>923.36</v>
      </c>
      <c r="W39" s="6">
        <f t="shared" si="0"/>
        <v>2471.77</v>
      </c>
      <c r="X39" s="7">
        <f t="shared" si="1"/>
        <v>0.37356226509748075</v>
      </c>
      <c r="Y39" s="7">
        <f t="shared" si="2"/>
        <v>0.59632784598394484</v>
      </c>
      <c r="Z39" s="13"/>
    </row>
    <row r="40" spans="1:26" x14ac:dyDescent="0.25">
      <c r="A40" s="1" t="s">
        <v>13</v>
      </c>
      <c r="B40" s="3">
        <f>B38+50</f>
        <v>1300</v>
      </c>
      <c r="C40" s="3">
        <f>C38</f>
        <v>207.9</v>
      </c>
      <c r="D40" s="3">
        <f>D38</f>
        <v>53</v>
      </c>
      <c r="E40" s="3">
        <f>E38</f>
        <v>37.5</v>
      </c>
      <c r="F40" s="1">
        <f>F38</f>
        <v>1.5</v>
      </c>
      <c r="G40" s="3">
        <f>F40*300</f>
        <v>450</v>
      </c>
      <c r="H40" s="3">
        <f>IF(G40&gt;B40,ROUND(B40/0.69,2),ROUND(((((B40-G40)*1.11111)+G40)/0.69),2))</f>
        <v>2020.93</v>
      </c>
      <c r="I40" s="3">
        <f>ROUND(H40*0.17,2)</f>
        <v>343.56</v>
      </c>
      <c r="J40" s="3">
        <f>ROUND(H40*0.125,2)</f>
        <v>252.62</v>
      </c>
      <c r="K40" s="3">
        <f>ROUND(H40*0.015,2)</f>
        <v>30.31</v>
      </c>
      <c r="L40" s="3"/>
      <c r="M40" s="3">
        <f>H40-I40-J40-K40</f>
        <v>1394.44</v>
      </c>
      <c r="N40" s="3">
        <f>IF((H40-I40-J40-K40-G40)&lt;0,0,ROUND((H40-I40-J40-K40-G40)*0.1,2))</f>
        <v>94.44</v>
      </c>
      <c r="O40" s="3">
        <f>ROUND(H40*0.06,2)</f>
        <v>121.26</v>
      </c>
      <c r="P40" s="3">
        <f>ROUND(H40*0.04,2)</f>
        <v>80.84</v>
      </c>
      <c r="Q40" s="3">
        <f>ROUND(H40*0.005,2)</f>
        <v>10.1</v>
      </c>
      <c r="R40" s="3">
        <f>ROUND(B40*0.005,2)</f>
        <v>6.5</v>
      </c>
      <c r="S40" s="3">
        <f>ROUND(B40*0.005,2)</f>
        <v>6.5</v>
      </c>
      <c r="T40" s="3">
        <f>ROUND(H40*0.005,2)</f>
        <v>10.1</v>
      </c>
      <c r="U40" s="9">
        <f>SUM(M40)-N40+C40+E40+D40</f>
        <v>1598.4</v>
      </c>
      <c r="V40" s="3">
        <f>SUM(I40:K40,N40,O40:T40)</f>
        <v>956.23000000000013</v>
      </c>
      <c r="W40" s="3">
        <f t="shared" si="0"/>
        <v>2554.63</v>
      </c>
      <c r="X40" s="4">
        <f t="shared" si="1"/>
        <v>0.37431252275280574</v>
      </c>
      <c r="Y40" s="4">
        <f t="shared" si="2"/>
        <v>0.59824199199199202</v>
      </c>
      <c r="Z40" s="17">
        <f>W41-W40</f>
        <v>2.2800000000002001</v>
      </c>
    </row>
    <row r="41" spans="1:26" x14ac:dyDescent="0.25">
      <c r="A41" s="1" t="s">
        <v>14</v>
      </c>
      <c r="B41" s="18">
        <f>B40+C40+E40+D40</f>
        <v>1598.4</v>
      </c>
      <c r="C41" s="18"/>
      <c r="D41" s="18"/>
      <c r="E41" s="18"/>
      <c r="F41" s="1"/>
      <c r="G41" s="3">
        <v>800</v>
      </c>
      <c r="H41" s="3">
        <f>IF((B41-G41)&lt;0,ROUND(B41/0.675,2),ROUND((((((B41)-G41)*1.14944)+G41)/0.675),2))</f>
        <v>2544.7600000000002</v>
      </c>
      <c r="I41" s="3"/>
      <c r="J41" s="3"/>
      <c r="K41" s="3"/>
      <c r="L41" s="3">
        <f>ROUND(H41*0.325,2)</f>
        <v>827.05</v>
      </c>
      <c r="M41" s="3">
        <f>H41-L41</f>
        <v>1717.7100000000003</v>
      </c>
      <c r="N41" s="3">
        <f>IF((M41-G41)&lt;0,0,ROUND((M41-G41)*0.13,2))</f>
        <v>119.3</v>
      </c>
      <c r="O41" s="3"/>
      <c r="P41" s="3"/>
      <c r="Q41" s="3"/>
      <c r="R41" s="3">
        <f>ROUND($B$5*0.005,2)</f>
        <v>3.49</v>
      </c>
      <c r="S41" s="3">
        <f>ROUND($B$5*0.005,2)</f>
        <v>3.49</v>
      </c>
      <c r="T41" s="3">
        <f>ROUND($H$5*0.005,2)</f>
        <v>5.17</v>
      </c>
      <c r="U41" s="9">
        <f>SUM(M41)-N41</f>
        <v>1598.4100000000003</v>
      </c>
      <c r="V41" s="3">
        <f>L41+N41+R41+S41+T41</f>
        <v>958.49999999999989</v>
      </c>
      <c r="W41" s="3">
        <f t="shared" si="0"/>
        <v>2556.9100000000003</v>
      </c>
      <c r="X41" s="4">
        <f t="shared" si="1"/>
        <v>0.37486653812609744</v>
      </c>
      <c r="Y41" s="4">
        <f t="shared" si="2"/>
        <v>0.59965841054547941</v>
      </c>
      <c r="Z41" s="17"/>
    </row>
    <row r="42" spans="1:26" x14ac:dyDescent="0.25">
      <c r="A42" s="5" t="s">
        <v>13</v>
      </c>
      <c r="B42" s="6">
        <f>B40+50</f>
        <v>1350</v>
      </c>
      <c r="C42" s="6">
        <f>C40</f>
        <v>207.9</v>
      </c>
      <c r="D42" s="6">
        <f>D40</f>
        <v>53</v>
      </c>
      <c r="E42" s="6">
        <f>E40</f>
        <v>37.5</v>
      </c>
      <c r="F42" s="5">
        <f>F40</f>
        <v>1.5</v>
      </c>
      <c r="G42" s="6">
        <f>F42*300</f>
        <v>450</v>
      </c>
      <c r="H42" s="6">
        <f>IF(G42&gt;B42,ROUND(B42/0.69,2),ROUND(((((B42-G42)*1.11111)+G42)/0.69),2))</f>
        <v>2101.4499999999998</v>
      </c>
      <c r="I42" s="6">
        <f>ROUND(H42*0.17,2)</f>
        <v>357.25</v>
      </c>
      <c r="J42" s="6">
        <f>ROUND(H42*0.125,2)</f>
        <v>262.68</v>
      </c>
      <c r="K42" s="6">
        <f>ROUND(H42*0.015,2)</f>
        <v>31.52</v>
      </c>
      <c r="L42" s="6"/>
      <c r="M42" s="6">
        <f>H42-I42-J42-K42</f>
        <v>1449.9999999999998</v>
      </c>
      <c r="N42" s="6">
        <f>IF((H42-I42-J42-K42-G42)&lt;0,0,ROUND((H42-I42-J42-K42-G42)*0.1,2))</f>
        <v>100</v>
      </c>
      <c r="O42" s="6">
        <f>ROUND(H42*0.06,2)</f>
        <v>126.09</v>
      </c>
      <c r="P42" s="6">
        <f>ROUND(H42*0.04,2)</f>
        <v>84.06</v>
      </c>
      <c r="Q42" s="6">
        <f>ROUND(H42*0.005,2)</f>
        <v>10.51</v>
      </c>
      <c r="R42" s="6">
        <f>ROUND(B42*0.005,2)</f>
        <v>6.75</v>
      </c>
      <c r="S42" s="6">
        <f>ROUND(B42*0.005,2)</f>
        <v>6.75</v>
      </c>
      <c r="T42" s="6">
        <f>ROUND(H42*0.005,2)</f>
        <v>10.51</v>
      </c>
      <c r="U42" s="10">
        <f>SUM(M42)-N42+C42+E42+D42</f>
        <v>1648.3999999999999</v>
      </c>
      <c r="V42" s="6">
        <f>SUM(I42:K42,N42,O42:T42)</f>
        <v>996.12000000000012</v>
      </c>
      <c r="W42" s="6">
        <f t="shared" si="0"/>
        <v>2644.52</v>
      </c>
      <c r="X42" s="7">
        <f t="shared" si="1"/>
        <v>0.37667327151997343</v>
      </c>
      <c r="Y42" s="7">
        <f t="shared" si="2"/>
        <v>0.60429507401116245</v>
      </c>
      <c r="Z42" s="13">
        <f>W43-W42</f>
        <v>-2.4699999999997999</v>
      </c>
    </row>
    <row r="43" spans="1:26" x14ac:dyDescent="0.25">
      <c r="A43" s="5" t="s">
        <v>14</v>
      </c>
      <c r="B43" s="14">
        <f>B42+C42+E42+D42</f>
        <v>1648.4</v>
      </c>
      <c r="C43" s="15"/>
      <c r="D43" s="15"/>
      <c r="E43" s="16"/>
      <c r="F43" s="5"/>
      <c r="G43" s="6">
        <v>800</v>
      </c>
      <c r="H43" s="6">
        <f>IF((B43-G43)&lt;0,ROUND(B43/0.675,2),ROUND((((((B43)-G43)*1.14944)+G43)/0.675),2))</f>
        <v>2629.9</v>
      </c>
      <c r="I43" s="6"/>
      <c r="J43" s="6"/>
      <c r="K43" s="6"/>
      <c r="L43" s="6">
        <f>ROUND(H43*0.325,2)</f>
        <v>854.72</v>
      </c>
      <c r="M43" s="6">
        <f>H43-L43</f>
        <v>1775.18</v>
      </c>
      <c r="N43" s="6">
        <f>IF((M43-G43)&lt;0,0,ROUND((M43-G43)*0.13,2))</f>
        <v>126.77</v>
      </c>
      <c r="O43" s="6"/>
      <c r="P43" s="6"/>
      <c r="Q43" s="6"/>
      <c r="R43" s="6">
        <f>ROUND($B$5*0.005,2)</f>
        <v>3.49</v>
      </c>
      <c r="S43" s="6">
        <f>ROUND($B$5*0.005,2)</f>
        <v>3.49</v>
      </c>
      <c r="T43" s="6">
        <f>ROUND($H$5*0.005,2)</f>
        <v>5.17</v>
      </c>
      <c r="U43" s="10">
        <f>SUM(M43)-N43</f>
        <v>1648.41</v>
      </c>
      <c r="V43" s="6">
        <f>L43+N43+R43+S43+T43</f>
        <v>993.64</v>
      </c>
      <c r="W43" s="6">
        <f t="shared" si="0"/>
        <v>2642.05</v>
      </c>
      <c r="X43" s="7">
        <f t="shared" si="1"/>
        <v>0.37608675081849319</v>
      </c>
      <c r="Y43" s="7">
        <f t="shared" si="2"/>
        <v>0.60278692800941513</v>
      </c>
      <c r="Z43" s="13"/>
    </row>
    <row r="44" spans="1:26" x14ac:dyDescent="0.25">
      <c r="A44" s="1" t="s">
        <v>13</v>
      </c>
      <c r="B44" s="3">
        <f>B42+50</f>
        <v>1400</v>
      </c>
      <c r="C44" s="3">
        <f>C42</f>
        <v>207.9</v>
      </c>
      <c r="D44" s="3">
        <f>D42</f>
        <v>53</v>
      </c>
      <c r="E44" s="3">
        <f>E42</f>
        <v>37.5</v>
      </c>
      <c r="F44" s="1">
        <f>F42</f>
        <v>1.5</v>
      </c>
      <c r="G44" s="3">
        <f>F44*300</f>
        <v>450</v>
      </c>
      <c r="H44" s="3">
        <f>IF(G44&gt;B44,ROUND(B44/0.69,2),ROUND(((((B44-G44)*1.11111)+G44)/0.69),2))</f>
        <v>2181.96</v>
      </c>
      <c r="I44" s="3">
        <f>ROUND(H44*0.17,2)</f>
        <v>370.93</v>
      </c>
      <c r="J44" s="3">
        <f>ROUND(H44*0.125,2)</f>
        <v>272.75</v>
      </c>
      <c r="K44" s="3">
        <f>ROUND(H44*0.015,2)</f>
        <v>32.729999999999997</v>
      </c>
      <c r="L44" s="3"/>
      <c r="M44" s="3">
        <f>H44-I44-J44-K44</f>
        <v>1505.55</v>
      </c>
      <c r="N44" s="3">
        <f>IF((H44-I44-J44-K44-G44)&lt;0,0,ROUND((H44-I44-J44-K44-G44)*0.1,2))</f>
        <v>105.56</v>
      </c>
      <c r="O44" s="3">
        <f>ROUND(H44*0.06,2)</f>
        <v>130.91999999999999</v>
      </c>
      <c r="P44" s="3">
        <f>ROUND(H44*0.04,2)</f>
        <v>87.28</v>
      </c>
      <c r="Q44" s="3">
        <f>ROUND(H44*0.005,2)</f>
        <v>10.91</v>
      </c>
      <c r="R44" s="3">
        <f>ROUND(B44*0.005,2)</f>
        <v>7</v>
      </c>
      <c r="S44" s="3">
        <f>ROUND(B44*0.005,2)</f>
        <v>7</v>
      </c>
      <c r="T44" s="3">
        <f>ROUND(H44*0.005,2)</f>
        <v>10.91</v>
      </c>
      <c r="U44" s="9">
        <f>SUM(M44)-N44+C44+E44+D44</f>
        <v>1698.39</v>
      </c>
      <c r="V44" s="3">
        <f>SUM(I44:K44,N44,O44:T44)</f>
        <v>1035.99</v>
      </c>
      <c r="W44" s="3">
        <f t="shared" si="0"/>
        <v>2734.38</v>
      </c>
      <c r="X44" s="4">
        <f t="shared" si="1"/>
        <v>0.37887565005595419</v>
      </c>
      <c r="Y44" s="4">
        <f t="shared" si="2"/>
        <v>0.60998357267765346</v>
      </c>
      <c r="Z44" s="17">
        <f>W45-W44</f>
        <v>-7.1799999999998363</v>
      </c>
    </row>
    <row r="45" spans="1:26" x14ac:dyDescent="0.25">
      <c r="A45" s="1" t="s">
        <v>14</v>
      </c>
      <c r="B45" s="18">
        <f>B44+C44+E44+D44</f>
        <v>1698.4</v>
      </c>
      <c r="C45" s="18"/>
      <c r="D45" s="18"/>
      <c r="E45" s="18"/>
      <c r="F45" s="1"/>
      <c r="G45" s="3">
        <v>800</v>
      </c>
      <c r="H45" s="3">
        <f>IF((B45-G45)&lt;0,ROUND(B45/0.675,2),ROUND((((((B45)-G45)*1.14944)+G45)/0.675),2))</f>
        <v>2715.05</v>
      </c>
      <c r="I45" s="3"/>
      <c r="J45" s="3"/>
      <c r="K45" s="3"/>
      <c r="L45" s="3">
        <f>ROUND(H45*0.325,2)</f>
        <v>882.39</v>
      </c>
      <c r="M45" s="3">
        <f>H45-L45</f>
        <v>1832.6600000000003</v>
      </c>
      <c r="N45" s="3">
        <f>IF((M45-G45)&lt;0,0,ROUND((M45-G45)*0.13,2))</f>
        <v>134.25</v>
      </c>
      <c r="O45" s="3"/>
      <c r="P45" s="3"/>
      <c r="Q45" s="3"/>
      <c r="R45" s="3">
        <f>ROUND($B$5*0.005,2)</f>
        <v>3.49</v>
      </c>
      <c r="S45" s="3">
        <f>ROUND($B$5*0.005,2)</f>
        <v>3.49</v>
      </c>
      <c r="T45" s="3">
        <f>ROUND($H$5*0.005,2)</f>
        <v>5.17</v>
      </c>
      <c r="U45" s="9">
        <f>SUM(M45)-N45</f>
        <v>1698.4100000000003</v>
      </c>
      <c r="V45" s="3">
        <f>L45+N45+R45+S45+T45</f>
        <v>1028.79</v>
      </c>
      <c r="W45" s="3">
        <f t="shared" si="0"/>
        <v>2727.2000000000003</v>
      </c>
      <c r="X45" s="4">
        <f t="shared" si="1"/>
        <v>0.37723305954825459</v>
      </c>
      <c r="Y45" s="4">
        <f t="shared" si="2"/>
        <v>0.60573713061039425</v>
      </c>
      <c r="Z45" s="17"/>
    </row>
    <row r="46" spans="1:26" x14ac:dyDescent="0.25">
      <c r="A46" s="5" t="s">
        <v>13</v>
      </c>
      <c r="B46" s="6">
        <f>B44+50</f>
        <v>1450</v>
      </c>
      <c r="C46" s="6">
        <f>C44</f>
        <v>207.9</v>
      </c>
      <c r="D46" s="6">
        <f>D44</f>
        <v>53</v>
      </c>
      <c r="E46" s="6">
        <f>E44</f>
        <v>37.5</v>
      </c>
      <c r="F46" s="5">
        <f>F44</f>
        <v>1.5</v>
      </c>
      <c r="G46" s="6">
        <f>F46*300</f>
        <v>450</v>
      </c>
      <c r="H46" s="6">
        <f>IF(G46&gt;B46,ROUND(B46/0.69,2),ROUND(((((B46-G46)*1.11111)+G46)/0.69),2))</f>
        <v>2262.48</v>
      </c>
      <c r="I46" s="6">
        <f>ROUND(H46*0.17,2)</f>
        <v>384.62</v>
      </c>
      <c r="J46" s="6">
        <f>ROUND(H46*0.125,2)</f>
        <v>282.81</v>
      </c>
      <c r="K46" s="6">
        <f>ROUND(H46*0.015,2)</f>
        <v>33.94</v>
      </c>
      <c r="L46" s="6"/>
      <c r="M46" s="6">
        <f>H46-I46-J46-K46</f>
        <v>1561.1100000000001</v>
      </c>
      <c r="N46" s="6">
        <f>IF((H46-I46-J46-K46-G46)&lt;0,0,ROUND((H46-I46-J46-K46-G46)*0.1,2))</f>
        <v>111.11</v>
      </c>
      <c r="O46" s="6">
        <f>ROUND(H46*0.06,2)</f>
        <v>135.75</v>
      </c>
      <c r="P46" s="6">
        <f>ROUND(H46*0.04,2)</f>
        <v>90.5</v>
      </c>
      <c r="Q46" s="6">
        <f>ROUND(H46*0.005,2)</f>
        <v>11.31</v>
      </c>
      <c r="R46" s="6">
        <f>ROUND(B46*0.005,2)</f>
        <v>7.25</v>
      </c>
      <c r="S46" s="6">
        <f>ROUND(B46*0.005,2)</f>
        <v>7.25</v>
      </c>
      <c r="T46" s="6">
        <f>ROUND(H46*0.005,2)</f>
        <v>11.31</v>
      </c>
      <c r="U46" s="10">
        <f>SUM(M46)-N46+C46+E46+D46</f>
        <v>1748.4000000000003</v>
      </c>
      <c r="V46" s="6">
        <f>SUM(I46:K46,N46,O46:T46)</f>
        <v>1075.8499999999999</v>
      </c>
      <c r="W46" s="6">
        <f t="shared" si="0"/>
        <v>2824.25</v>
      </c>
      <c r="X46" s="7">
        <f t="shared" si="1"/>
        <v>0.38093299105957329</v>
      </c>
      <c r="Y46" s="7">
        <f t="shared" si="2"/>
        <v>0.61533401967513135</v>
      </c>
      <c r="Z46" s="13">
        <f>W47-W46</f>
        <v>-11.909999999999854</v>
      </c>
    </row>
    <row r="47" spans="1:26" x14ac:dyDescent="0.25">
      <c r="A47" s="5" t="s">
        <v>14</v>
      </c>
      <c r="B47" s="14">
        <f>B46+C46+E46+D46</f>
        <v>1748.4</v>
      </c>
      <c r="C47" s="15"/>
      <c r="D47" s="15"/>
      <c r="E47" s="16"/>
      <c r="F47" s="5"/>
      <c r="G47" s="6">
        <v>800</v>
      </c>
      <c r="H47" s="6">
        <f>IF((B47-G47)&lt;0,ROUND(B47/0.675,2),ROUND((((((B47)-G47)*1.14944)+G47)/0.675),2))</f>
        <v>2800.19</v>
      </c>
      <c r="I47" s="6"/>
      <c r="J47" s="6"/>
      <c r="K47" s="6"/>
      <c r="L47" s="6">
        <f>ROUND(H47*0.325,2)</f>
        <v>910.06</v>
      </c>
      <c r="M47" s="6">
        <f>H47-L47</f>
        <v>1890.13</v>
      </c>
      <c r="N47" s="6">
        <f>IF((M47-G47)&lt;0,0,ROUND((M47-G47)*0.13,2))</f>
        <v>141.72</v>
      </c>
      <c r="O47" s="6"/>
      <c r="P47" s="6"/>
      <c r="Q47" s="6"/>
      <c r="R47" s="6">
        <f>ROUND($B$5*0.005,2)</f>
        <v>3.49</v>
      </c>
      <c r="S47" s="6">
        <f>ROUND($B$5*0.005,2)</f>
        <v>3.49</v>
      </c>
      <c r="T47" s="6">
        <f>ROUND($H$5*0.005,2)</f>
        <v>5.17</v>
      </c>
      <c r="U47" s="10">
        <f>SUM(M47)-N47</f>
        <v>1748.41</v>
      </c>
      <c r="V47" s="6">
        <f>L47+N47+R47+S47+T47</f>
        <v>1063.93</v>
      </c>
      <c r="W47" s="6">
        <f t="shared" si="0"/>
        <v>2812.34</v>
      </c>
      <c r="X47" s="7">
        <f t="shared" si="1"/>
        <v>0.37830774372942105</v>
      </c>
      <c r="Y47" s="7">
        <f t="shared" si="2"/>
        <v>0.60851287741433646</v>
      </c>
      <c r="Z47" s="13"/>
    </row>
    <row r="48" spans="1:26" x14ac:dyDescent="0.25">
      <c r="A48" s="1" t="s">
        <v>13</v>
      </c>
      <c r="B48" s="3">
        <f>B46+50</f>
        <v>1500</v>
      </c>
      <c r="C48" s="3">
        <f>C46</f>
        <v>207.9</v>
      </c>
      <c r="D48" s="3">
        <f>D46</f>
        <v>53</v>
      </c>
      <c r="E48" s="3">
        <f>E46</f>
        <v>37.5</v>
      </c>
      <c r="F48" s="1">
        <f>F46</f>
        <v>1.5</v>
      </c>
      <c r="G48" s="3">
        <f>F48*300</f>
        <v>450</v>
      </c>
      <c r="H48" s="3">
        <f>IF(G48&gt;B48,ROUND(B48/0.69,2),ROUND(((((B48-G48)*1.11111)+G48)/0.69),2))</f>
        <v>2342.9899999999998</v>
      </c>
      <c r="I48" s="3">
        <f>ROUND(H48*0.17,2)</f>
        <v>398.31</v>
      </c>
      <c r="J48" s="3">
        <f>ROUND(H48*0.125,2)</f>
        <v>292.87</v>
      </c>
      <c r="K48" s="3">
        <f>ROUND(H48*0.015,2)</f>
        <v>35.14</v>
      </c>
      <c r="L48" s="3"/>
      <c r="M48" s="3">
        <f>H48-I48-J48-K48</f>
        <v>1616.6699999999998</v>
      </c>
      <c r="N48" s="3">
        <f>IF((H48-I48-J48-K48-G48)&lt;0,0,ROUND((H48-I48-J48-K48-G48)*0.1,2))</f>
        <v>116.67</v>
      </c>
      <c r="O48" s="3">
        <f>ROUND(H48*0.06,2)</f>
        <v>140.58000000000001</v>
      </c>
      <c r="P48" s="3">
        <f>ROUND(H48*0.04,2)</f>
        <v>93.72</v>
      </c>
      <c r="Q48" s="3">
        <f>ROUND(H48*0.005,2)</f>
        <v>11.71</v>
      </c>
      <c r="R48" s="3">
        <f>ROUND(B48*0.005,2)</f>
        <v>7.5</v>
      </c>
      <c r="S48" s="3">
        <f>ROUND(B48*0.005,2)</f>
        <v>7.5</v>
      </c>
      <c r="T48" s="3">
        <f>ROUND(H48*0.005,2)</f>
        <v>11.71</v>
      </c>
      <c r="U48" s="9">
        <f>SUM(M48)-N48+C48+E48+D48</f>
        <v>1798.3999999999999</v>
      </c>
      <c r="V48" s="3">
        <f>SUM(I48:K48,N48,O48:T48)</f>
        <v>1115.71</v>
      </c>
      <c r="W48" s="3">
        <f t="shared" si="0"/>
        <v>2914.1099999999997</v>
      </c>
      <c r="X48" s="4">
        <f t="shared" si="1"/>
        <v>0.38286475115901603</v>
      </c>
      <c r="Y48" s="4">
        <f t="shared" si="2"/>
        <v>0.62039034697508899</v>
      </c>
      <c r="Z48" s="17">
        <f>W49-W48</f>
        <v>-16.629999999999654</v>
      </c>
    </row>
    <row r="49" spans="1:26" x14ac:dyDescent="0.25">
      <c r="A49" s="1" t="s">
        <v>14</v>
      </c>
      <c r="B49" s="18">
        <f>B48+C48+E48+D48</f>
        <v>1798.4</v>
      </c>
      <c r="C49" s="18"/>
      <c r="D49" s="18"/>
      <c r="E49" s="18"/>
      <c r="F49" s="1"/>
      <c r="G49" s="3">
        <v>800</v>
      </c>
      <c r="H49" s="3">
        <f>IF((B49-G49)&lt;0,ROUND(B49/0.675,2),ROUND((((((B49)-G49)*1.14944)+G49)/0.675),2))</f>
        <v>2885.33</v>
      </c>
      <c r="I49" s="3"/>
      <c r="J49" s="3"/>
      <c r="K49" s="3"/>
      <c r="L49" s="3">
        <f>ROUND(H49*0.325,2)</f>
        <v>937.73</v>
      </c>
      <c r="M49" s="3">
        <f>H49-L49</f>
        <v>1947.6</v>
      </c>
      <c r="N49" s="3">
        <f>IF((M49-G49)&lt;0,0,ROUND((M49-G49)*0.13,2))</f>
        <v>149.19</v>
      </c>
      <c r="O49" s="3"/>
      <c r="P49" s="3"/>
      <c r="Q49" s="3"/>
      <c r="R49" s="3">
        <f>ROUND($B$5*0.005,2)</f>
        <v>3.49</v>
      </c>
      <c r="S49" s="3">
        <f>ROUND($B$5*0.005,2)</f>
        <v>3.49</v>
      </c>
      <c r="T49" s="3">
        <f>ROUND($H$5*0.005,2)</f>
        <v>5.17</v>
      </c>
      <c r="U49" s="9">
        <f>SUM(M49)-N49</f>
        <v>1798.4099999999999</v>
      </c>
      <c r="V49" s="3">
        <f>L49+N49+R49+S49+T49</f>
        <v>1099.0700000000002</v>
      </c>
      <c r="W49" s="3">
        <f t="shared" si="0"/>
        <v>2897.48</v>
      </c>
      <c r="X49" s="4">
        <f t="shared" si="1"/>
        <v>0.37931927053853698</v>
      </c>
      <c r="Y49" s="4">
        <f t="shared" si="2"/>
        <v>0.61113427972486822</v>
      </c>
      <c r="Z49" s="17"/>
    </row>
    <row r="50" spans="1:26" x14ac:dyDescent="0.25">
      <c r="A50" s="5" t="s">
        <v>13</v>
      </c>
      <c r="B50" s="6">
        <f>B48+50</f>
        <v>1550</v>
      </c>
      <c r="C50" s="6">
        <f>C48</f>
        <v>207.9</v>
      </c>
      <c r="D50" s="6">
        <f>D48</f>
        <v>53</v>
      </c>
      <c r="E50" s="6">
        <f>E48</f>
        <v>37.5</v>
      </c>
      <c r="F50" s="5">
        <f>F48</f>
        <v>1.5</v>
      </c>
      <c r="G50" s="6">
        <f>F50*300</f>
        <v>450</v>
      </c>
      <c r="H50" s="6">
        <f>IF(G50&gt;B50,ROUND(B50/0.69,2),ROUND(((((B50-G50)*1.11111)+G50)/0.69),2))</f>
        <v>2423.5100000000002</v>
      </c>
      <c r="I50" s="6">
        <f>ROUND(H50*0.17,2)</f>
        <v>412</v>
      </c>
      <c r="J50" s="6">
        <f>ROUND(H50*0.125,2)</f>
        <v>302.94</v>
      </c>
      <c r="K50" s="6">
        <f>ROUND(H50*0.015,2)</f>
        <v>36.35</v>
      </c>
      <c r="L50" s="6"/>
      <c r="M50" s="6">
        <f>H50-I50-J50-K50</f>
        <v>1672.2200000000003</v>
      </c>
      <c r="N50" s="6">
        <f>IF((H50-I50-J50-K50-G50)&lt;0,0,ROUND((H50-I50-J50-K50-G50)*0.1,2))</f>
        <v>122.22</v>
      </c>
      <c r="O50" s="6">
        <f>ROUND(H50*0.06,2)</f>
        <v>145.41</v>
      </c>
      <c r="P50" s="6">
        <f>ROUND(H50*0.04,2)</f>
        <v>96.94</v>
      </c>
      <c r="Q50" s="6">
        <f>ROUND(H50*0.005,2)</f>
        <v>12.12</v>
      </c>
      <c r="R50" s="6">
        <f>ROUND(B50*0.005,2)</f>
        <v>7.75</v>
      </c>
      <c r="S50" s="6">
        <f>ROUND(B50*0.005,2)</f>
        <v>7.75</v>
      </c>
      <c r="T50" s="6">
        <f>ROUND(H50*0.005,2)</f>
        <v>12.12</v>
      </c>
      <c r="U50" s="10">
        <f>SUM(M50)-N50+C50+E50+D50</f>
        <v>1848.4000000000003</v>
      </c>
      <c r="V50" s="6">
        <f>SUM(I50:K50,N50,O50:T50)</f>
        <v>1155.5999999999999</v>
      </c>
      <c r="W50" s="6">
        <f t="shared" si="0"/>
        <v>3004</v>
      </c>
      <c r="X50" s="7">
        <f t="shared" si="1"/>
        <v>0.3846870838881491</v>
      </c>
      <c r="Y50" s="7">
        <f t="shared" si="2"/>
        <v>0.62518935295390587</v>
      </c>
      <c r="Z50" s="13">
        <f>W51-W50</f>
        <v>-21.369999999999891</v>
      </c>
    </row>
    <row r="51" spans="1:26" x14ac:dyDescent="0.25">
      <c r="A51" s="5" t="s">
        <v>14</v>
      </c>
      <c r="B51" s="14">
        <f>B50+C50+E50+D50</f>
        <v>1848.4</v>
      </c>
      <c r="C51" s="15"/>
      <c r="D51" s="15"/>
      <c r="E51" s="16"/>
      <c r="F51" s="5"/>
      <c r="G51" s="6">
        <v>800</v>
      </c>
      <c r="H51" s="6">
        <f>IF((B51-G51)&lt;0,ROUND(B51/0.675,2),ROUND((((((B51)-G51)*1.14944)+G51)/0.675),2))</f>
        <v>2970.48</v>
      </c>
      <c r="I51" s="6"/>
      <c r="J51" s="6"/>
      <c r="K51" s="6"/>
      <c r="L51" s="6">
        <f>ROUND(H51*0.325,2)</f>
        <v>965.41</v>
      </c>
      <c r="M51" s="6">
        <f>H51-L51</f>
        <v>2005.0700000000002</v>
      </c>
      <c r="N51" s="6">
        <f>IF((M51-G51)&lt;0,0,ROUND((M51-G51)*0.13,2))</f>
        <v>156.66</v>
      </c>
      <c r="O51" s="6"/>
      <c r="P51" s="6"/>
      <c r="Q51" s="6"/>
      <c r="R51" s="6">
        <f>ROUND($B$5*0.005,2)</f>
        <v>3.49</v>
      </c>
      <c r="S51" s="6">
        <f>ROUND($B$5*0.005,2)</f>
        <v>3.49</v>
      </c>
      <c r="T51" s="6">
        <f>ROUND($H$5*0.005,2)</f>
        <v>5.17</v>
      </c>
      <c r="U51" s="10">
        <f>SUM(M51)-N51</f>
        <v>1848.41</v>
      </c>
      <c r="V51" s="6">
        <f>L51+N51+R51+S51+T51</f>
        <v>1134.22</v>
      </c>
      <c r="W51" s="6">
        <f t="shared" si="0"/>
        <v>2982.63</v>
      </c>
      <c r="X51" s="7">
        <f t="shared" si="1"/>
        <v>0.3802751263146954</v>
      </c>
      <c r="Y51" s="7">
        <f t="shared" si="2"/>
        <v>0.61361927278038964</v>
      </c>
      <c r="Z51" s="13"/>
    </row>
    <row r="52" spans="1:26" x14ac:dyDescent="0.25">
      <c r="A52" s="1" t="s">
        <v>13</v>
      </c>
      <c r="B52" s="3">
        <f>B50+50</f>
        <v>1600</v>
      </c>
      <c r="C52" s="3">
        <f>C50</f>
        <v>207.9</v>
      </c>
      <c r="D52" s="3">
        <f>D50</f>
        <v>53</v>
      </c>
      <c r="E52" s="3">
        <f>E50</f>
        <v>37.5</v>
      </c>
      <c r="F52" s="1">
        <f>F50</f>
        <v>1.5</v>
      </c>
      <c r="G52" s="3">
        <f>F52*300</f>
        <v>450</v>
      </c>
      <c r="H52" s="3">
        <f>IF(G52&gt;B52,ROUND(B52/0.69,2),ROUND(((((B52-G52)*1.11111)+G52)/0.69),2))</f>
        <v>2504.02</v>
      </c>
      <c r="I52" s="3">
        <f>ROUND(H52*0.17,2)</f>
        <v>425.68</v>
      </c>
      <c r="J52" s="3">
        <f>ROUND(H52*0.125,2)</f>
        <v>313</v>
      </c>
      <c r="K52" s="3">
        <f>ROUND(H52*0.015,2)</f>
        <v>37.56</v>
      </c>
      <c r="L52" s="3"/>
      <c r="M52" s="3">
        <f>H52-I52-J52-K52</f>
        <v>1727.7800000000002</v>
      </c>
      <c r="N52" s="3">
        <f>IF((H52-I52-J52-K52-G52)&lt;0,0,ROUND((H52-I52-J52-K52-G52)*0.1,2))</f>
        <v>127.78</v>
      </c>
      <c r="O52" s="3">
        <f>ROUND(H52*0.06,2)</f>
        <v>150.24</v>
      </c>
      <c r="P52" s="3">
        <f>ROUND(H52*0.04,2)</f>
        <v>100.16</v>
      </c>
      <c r="Q52" s="3">
        <f>ROUND(H52*0.005,2)</f>
        <v>12.52</v>
      </c>
      <c r="R52" s="3">
        <f>ROUND(B52*0.005,2)</f>
        <v>8</v>
      </c>
      <c r="S52" s="3">
        <f>ROUND(B52*0.005,2)</f>
        <v>8</v>
      </c>
      <c r="T52" s="3">
        <f>ROUND(H52*0.005,2)</f>
        <v>12.52</v>
      </c>
      <c r="U52" s="9">
        <f>SUM(M52)-N52+C52+E52+D52</f>
        <v>1898.4000000000003</v>
      </c>
      <c r="V52" s="3">
        <f>SUM(I52:K52,N52,O52:T52)</f>
        <v>1195.46</v>
      </c>
      <c r="W52" s="3">
        <f t="shared" si="0"/>
        <v>3093.8600000000006</v>
      </c>
      <c r="X52" s="4">
        <f t="shared" si="1"/>
        <v>0.38639757455088458</v>
      </c>
      <c r="Y52" s="4">
        <f t="shared" si="2"/>
        <v>0.6297197640117993</v>
      </c>
      <c r="Z52" s="17">
        <f>W53-W52</f>
        <v>-26.0900000000006</v>
      </c>
    </row>
    <row r="53" spans="1:26" x14ac:dyDescent="0.25">
      <c r="A53" s="1" t="s">
        <v>14</v>
      </c>
      <c r="B53" s="18">
        <f>B52+C52+E52+D52</f>
        <v>1898.4</v>
      </c>
      <c r="C53" s="18"/>
      <c r="D53" s="18"/>
      <c r="E53" s="18"/>
      <c r="F53" s="1"/>
      <c r="G53" s="3">
        <v>800</v>
      </c>
      <c r="H53" s="3">
        <f>IF((B53-G53)&lt;0,ROUND(B53/0.675,2),ROUND((((((B53)-G53)*1.14944)+G53)/0.675),2))</f>
        <v>3055.62</v>
      </c>
      <c r="I53" s="3"/>
      <c r="J53" s="3"/>
      <c r="K53" s="3"/>
      <c r="L53" s="3">
        <f>ROUND(H53*0.325,2)</f>
        <v>993.08</v>
      </c>
      <c r="M53" s="3">
        <f>H53-L53</f>
        <v>2062.54</v>
      </c>
      <c r="N53" s="3">
        <f>IF((M53-G53)&lt;0,0,ROUND((M53-G53)*0.13,2))</f>
        <v>164.13</v>
      </c>
      <c r="O53" s="3"/>
      <c r="P53" s="3"/>
      <c r="Q53" s="3"/>
      <c r="R53" s="3">
        <f>ROUND($B$5*0.005,2)</f>
        <v>3.49</v>
      </c>
      <c r="S53" s="3">
        <f>ROUND($B$5*0.005,2)</f>
        <v>3.49</v>
      </c>
      <c r="T53" s="3">
        <f>ROUND($H$5*0.005,2)</f>
        <v>5.17</v>
      </c>
      <c r="U53" s="9">
        <f>SUM(M53)-N53</f>
        <v>1898.4099999999999</v>
      </c>
      <c r="V53" s="3">
        <f>L53+N53+R53+S53+T53</f>
        <v>1169.3600000000001</v>
      </c>
      <c r="W53" s="3">
        <f t="shared" si="0"/>
        <v>3067.77</v>
      </c>
      <c r="X53" s="4">
        <f t="shared" si="1"/>
        <v>0.38117590301750137</v>
      </c>
      <c r="Y53" s="4">
        <f t="shared" si="2"/>
        <v>0.6159680996202086</v>
      </c>
      <c r="Z53" s="17"/>
    </row>
    <row r="54" spans="1:26" x14ac:dyDescent="0.25">
      <c r="A54" s="5" t="s">
        <v>13</v>
      </c>
      <c r="B54" s="6">
        <f>B52+50</f>
        <v>1650</v>
      </c>
      <c r="C54" s="6">
        <f>C52</f>
        <v>207.9</v>
      </c>
      <c r="D54" s="6">
        <f>D52</f>
        <v>53</v>
      </c>
      <c r="E54" s="6">
        <f>E52</f>
        <v>37.5</v>
      </c>
      <c r="F54" s="5">
        <f>F52</f>
        <v>1.5</v>
      </c>
      <c r="G54" s="6">
        <f>F54*300</f>
        <v>450</v>
      </c>
      <c r="H54" s="6">
        <f>IF(G54&gt;B54,ROUND(B54/0.69,2),ROUND(((((B54-G54)*1.11111)+G54)/0.69),2))</f>
        <v>2584.54</v>
      </c>
      <c r="I54" s="6">
        <f>ROUND(H54*0.17,2)</f>
        <v>439.37</v>
      </c>
      <c r="J54" s="6">
        <f>ROUND(H54*0.125,2)</f>
        <v>323.07</v>
      </c>
      <c r="K54" s="6">
        <f>ROUND(H54*0.015,2)</f>
        <v>38.770000000000003</v>
      </c>
      <c r="L54" s="6"/>
      <c r="M54" s="6">
        <f>H54-I54-J54-K54</f>
        <v>1783.3300000000002</v>
      </c>
      <c r="N54" s="6">
        <f>IF((H54-I54-J54-K54-G54)&lt;0,0,ROUND((H54-I54-J54-K54-G54)*0.1,2))</f>
        <v>133.33000000000001</v>
      </c>
      <c r="O54" s="6">
        <f>ROUND(H54*0.06,2)</f>
        <v>155.07</v>
      </c>
      <c r="P54" s="6">
        <f>ROUND(H54*0.04,2)</f>
        <v>103.38</v>
      </c>
      <c r="Q54" s="6">
        <f>ROUND(H54*0.005,2)</f>
        <v>12.92</v>
      </c>
      <c r="R54" s="6">
        <f>ROUND(B54*0.005,2)</f>
        <v>8.25</v>
      </c>
      <c r="S54" s="6">
        <f>ROUND(B54*0.005,2)</f>
        <v>8.25</v>
      </c>
      <c r="T54" s="6">
        <f>ROUND(H54*0.005,2)</f>
        <v>12.92</v>
      </c>
      <c r="U54" s="10">
        <f>SUM(M54)-N54+C54+E54+D54</f>
        <v>1948.4000000000003</v>
      </c>
      <c r="V54" s="6">
        <f>SUM(I54:K54,N54,O54:T54)</f>
        <v>1235.3300000000004</v>
      </c>
      <c r="W54" s="6">
        <f t="shared" si="0"/>
        <v>3183.7300000000005</v>
      </c>
      <c r="X54" s="7">
        <f t="shared" si="1"/>
        <v>0.3880134307871585</v>
      </c>
      <c r="Y54" s="7">
        <f t="shared" si="2"/>
        <v>0.63402278792855682</v>
      </c>
      <c r="Z54" s="13">
        <f>W55-W54</f>
        <v>-30.8100000000004</v>
      </c>
    </row>
    <row r="55" spans="1:26" x14ac:dyDescent="0.25">
      <c r="A55" s="5" t="s">
        <v>14</v>
      </c>
      <c r="B55" s="14">
        <f>B54+C54+E54+D54</f>
        <v>1948.4</v>
      </c>
      <c r="C55" s="15"/>
      <c r="D55" s="15"/>
      <c r="E55" s="16"/>
      <c r="F55" s="5"/>
      <c r="G55" s="6">
        <v>800</v>
      </c>
      <c r="H55" s="6">
        <f>IF((B55-G55)&lt;0,ROUND(B55/0.675,2),ROUND((((((B55)-G55)*1.14944)+G55)/0.675),2))</f>
        <v>3140.77</v>
      </c>
      <c r="I55" s="6"/>
      <c r="J55" s="6"/>
      <c r="K55" s="6"/>
      <c r="L55" s="6">
        <f>ROUND(H55*0.325,2)</f>
        <v>1020.75</v>
      </c>
      <c r="M55" s="6">
        <f>H55-L55</f>
        <v>2120.02</v>
      </c>
      <c r="N55" s="6">
        <f>IF((M55-G55)&lt;0,0,ROUND((M55-G55)*0.13,2))</f>
        <v>171.6</v>
      </c>
      <c r="O55" s="6"/>
      <c r="P55" s="6"/>
      <c r="Q55" s="6"/>
      <c r="R55" s="6">
        <f>ROUND($B$5*0.005,2)</f>
        <v>3.49</v>
      </c>
      <c r="S55" s="6">
        <f>ROUND($B$5*0.005,2)</f>
        <v>3.49</v>
      </c>
      <c r="T55" s="6">
        <f>ROUND($H$5*0.005,2)</f>
        <v>5.17</v>
      </c>
      <c r="U55" s="10">
        <f>SUM(M55)-N55</f>
        <v>1948.42</v>
      </c>
      <c r="V55" s="6">
        <f>L55+N55+R55+S55+T55</f>
        <v>1204.5</v>
      </c>
      <c r="W55" s="6">
        <f t="shared" si="0"/>
        <v>3152.92</v>
      </c>
      <c r="X55" s="7">
        <f t="shared" si="1"/>
        <v>0.38202681958311657</v>
      </c>
      <c r="Y55" s="7">
        <f t="shared" si="2"/>
        <v>0.61819320269757028</v>
      </c>
      <c r="Z55" s="13"/>
    </row>
    <row r="56" spans="1:26" x14ac:dyDescent="0.25">
      <c r="A56" s="1" t="s">
        <v>13</v>
      </c>
      <c r="B56" s="3">
        <f>B54+50</f>
        <v>1700</v>
      </c>
      <c r="C56" s="3">
        <f>C54</f>
        <v>207.9</v>
      </c>
      <c r="D56" s="3">
        <f>D54</f>
        <v>53</v>
      </c>
      <c r="E56" s="3">
        <f>E54</f>
        <v>37.5</v>
      </c>
      <c r="F56" s="1">
        <f>F54</f>
        <v>1.5</v>
      </c>
      <c r="G56" s="3">
        <f>F56*300</f>
        <v>450</v>
      </c>
      <c r="H56" s="3">
        <f>IF(G56&gt;B56,ROUND(B56/0.69,2),ROUND(((((B56-G56)*1.11111)+G56)/0.69),2))</f>
        <v>2665.05</v>
      </c>
      <c r="I56" s="3">
        <f>ROUND(H56*0.17,2)</f>
        <v>453.06</v>
      </c>
      <c r="J56" s="3">
        <f>ROUND(H56*0.125,2)</f>
        <v>333.13</v>
      </c>
      <c r="K56" s="3">
        <f>ROUND(H56*0.015,2)</f>
        <v>39.979999999999997</v>
      </c>
      <c r="L56" s="3"/>
      <c r="M56" s="3">
        <f>H56-I56-J56-K56</f>
        <v>1838.88</v>
      </c>
      <c r="N56" s="3">
        <f>IF((H56-I56-J56-K56-G56)&lt;0,0,ROUND((H56-I56-J56-K56-G56)*0.1,2))</f>
        <v>138.88999999999999</v>
      </c>
      <c r="O56" s="3">
        <f>ROUND(H56*0.06,2)</f>
        <v>159.9</v>
      </c>
      <c r="P56" s="3">
        <f>ROUND(H56*0.04,2)</f>
        <v>106.6</v>
      </c>
      <c r="Q56" s="3">
        <f>ROUND(H56*0.005,2)</f>
        <v>13.33</v>
      </c>
      <c r="R56" s="3">
        <f>ROUND(B56*0.005,2)</f>
        <v>8.5</v>
      </c>
      <c r="S56" s="3">
        <f>ROUND(B56*0.005,2)</f>
        <v>8.5</v>
      </c>
      <c r="T56" s="3">
        <f>ROUND(H56*0.005,2)</f>
        <v>13.33</v>
      </c>
      <c r="U56" s="9">
        <f>SUM(M56)-N56+C56+E56+D56</f>
        <v>1998.3900000000003</v>
      </c>
      <c r="V56" s="3">
        <f>SUM(I56:K56,N56,O56:T56)</f>
        <v>1275.2199999999998</v>
      </c>
      <c r="W56" s="3">
        <f t="shared" si="0"/>
        <v>3273.61</v>
      </c>
      <c r="X56" s="4">
        <f t="shared" si="1"/>
        <v>0.38954548648128512</v>
      </c>
      <c r="Y56" s="4">
        <f t="shared" si="2"/>
        <v>0.63812368957010368</v>
      </c>
      <c r="Z56" s="17">
        <f>W57-W56</f>
        <v>-35.550000000000182</v>
      </c>
    </row>
    <row r="57" spans="1:26" x14ac:dyDescent="0.25">
      <c r="A57" s="1" t="s">
        <v>14</v>
      </c>
      <c r="B57" s="18">
        <f>B56+C56+E56+D56</f>
        <v>1998.4</v>
      </c>
      <c r="C57" s="18"/>
      <c r="D57" s="18"/>
      <c r="E57" s="18"/>
      <c r="F57" s="1"/>
      <c r="G57" s="3">
        <v>800</v>
      </c>
      <c r="H57" s="3">
        <f>IF((B57-G57)&lt;0,ROUND(B57/0.675,2),ROUND((((((B57)-G57)*1.14944)+G57)/0.675),2))</f>
        <v>3225.91</v>
      </c>
      <c r="I57" s="3"/>
      <c r="J57" s="3"/>
      <c r="K57" s="3"/>
      <c r="L57" s="3">
        <f>ROUND(H57*0.325,2)</f>
        <v>1048.42</v>
      </c>
      <c r="M57" s="3">
        <f>H57-L57</f>
        <v>2177.4899999999998</v>
      </c>
      <c r="N57" s="3">
        <f>IF((M57-G57)&lt;0,0,ROUND((M57-G57)*0.13,2))</f>
        <v>179.07</v>
      </c>
      <c r="O57" s="3"/>
      <c r="P57" s="3"/>
      <c r="Q57" s="3"/>
      <c r="R57" s="3">
        <f>ROUND($B$5*0.005,2)</f>
        <v>3.49</v>
      </c>
      <c r="S57" s="3">
        <f>ROUND($B$5*0.005,2)</f>
        <v>3.49</v>
      </c>
      <c r="T57" s="3">
        <f>ROUND($H$5*0.005,2)</f>
        <v>5.17</v>
      </c>
      <c r="U57" s="9">
        <f>SUM(M57)-N57</f>
        <v>1998.4199999999998</v>
      </c>
      <c r="V57" s="3">
        <f>L57+N57+R57+S57+T57</f>
        <v>1239.6400000000001</v>
      </c>
      <c r="W57" s="3">
        <f t="shared" si="0"/>
        <v>3238.06</v>
      </c>
      <c r="X57" s="4">
        <f t="shared" si="1"/>
        <v>0.38283416613651389</v>
      </c>
      <c r="Y57" s="4">
        <f t="shared" si="2"/>
        <v>0.62031004493549913</v>
      </c>
      <c r="Z57" s="17"/>
    </row>
    <row r="58" spans="1:26" x14ac:dyDescent="0.25">
      <c r="A58" s="5" t="s">
        <v>13</v>
      </c>
      <c r="B58" s="6">
        <f>B56+50</f>
        <v>1750</v>
      </c>
      <c r="C58" s="6">
        <f>C56</f>
        <v>207.9</v>
      </c>
      <c r="D58" s="6">
        <f>D56</f>
        <v>53</v>
      </c>
      <c r="E58" s="6">
        <f>E56</f>
        <v>37.5</v>
      </c>
      <c r="F58" s="5">
        <f>F56</f>
        <v>1.5</v>
      </c>
      <c r="G58" s="6">
        <f>F58*300</f>
        <v>450</v>
      </c>
      <c r="H58" s="6">
        <f>IF(G58&gt;B58,ROUND(B58/0.69,2),ROUND(((((B58-G58)*1.11111)+G58)/0.69),2))</f>
        <v>2745.57</v>
      </c>
      <c r="I58" s="6">
        <f>ROUND(H58*0.17,2)</f>
        <v>466.75</v>
      </c>
      <c r="J58" s="6">
        <f>ROUND(H58*0.125,2)</f>
        <v>343.2</v>
      </c>
      <c r="K58" s="6">
        <f>ROUND(H58*0.015,2)</f>
        <v>41.18</v>
      </c>
      <c r="L58" s="6"/>
      <c r="M58" s="6">
        <f>H58-I58-J58-K58</f>
        <v>1894.44</v>
      </c>
      <c r="N58" s="6">
        <f>IF((H58-I58-J58-K58-G58)&lt;0,0,ROUND((H58-I58-J58-K58-G58)*0.1,2))</f>
        <v>144.44</v>
      </c>
      <c r="O58" s="6">
        <f>ROUND(H58*0.06,2)</f>
        <v>164.73</v>
      </c>
      <c r="P58" s="6">
        <f>ROUND(H58*0.04,2)</f>
        <v>109.82</v>
      </c>
      <c r="Q58" s="6">
        <f>ROUND(H58*0.005,2)</f>
        <v>13.73</v>
      </c>
      <c r="R58" s="6">
        <f>ROUND(B58*0.005,2)</f>
        <v>8.75</v>
      </c>
      <c r="S58" s="6">
        <f>ROUND(B58*0.005,2)</f>
        <v>8.75</v>
      </c>
      <c r="T58" s="6">
        <f>ROUND(H58*0.005,2)</f>
        <v>13.73</v>
      </c>
      <c r="U58" s="10">
        <f>SUM(M58)-N58+C58+E58+D58</f>
        <v>2048.4</v>
      </c>
      <c r="V58" s="6">
        <f>SUM(I58:K58,N58,O58:T58)</f>
        <v>1315.08</v>
      </c>
      <c r="W58" s="6">
        <f t="shared" si="0"/>
        <v>3363.48</v>
      </c>
      <c r="X58" s="7">
        <f t="shared" si="1"/>
        <v>0.3909879053837097</v>
      </c>
      <c r="Y58" s="7">
        <f t="shared" si="2"/>
        <v>0.64200351493848851</v>
      </c>
      <c r="Z58" s="13">
        <f>W59-W58</f>
        <v>-40.2800000000002</v>
      </c>
    </row>
    <row r="59" spans="1:26" x14ac:dyDescent="0.25">
      <c r="A59" s="5" t="s">
        <v>14</v>
      </c>
      <c r="B59" s="14">
        <f>B58+C58+E58+D58</f>
        <v>2048.4</v>
      </c>
      <c r="C59" s="15"/>
      <c r="D59" s="15"/>
      <c r="E59" s="16"/>
      <c r="F59" s="5"/>
      <c r="G59" s="6">
        <v>800</v>
      </c>
      <c r="H59" s="6">
        <f>IF((B59-G59)&lt;0,ROUND(B59/0.675,2),ROUND((((((B59)-G59)*1.14944)+G59)/0.675),2))</f>
        <v>3311.05</v>
      </c>
      <c r="I59" s="6"/>
      <c r="J59" s="6"/>
      <c r="K59" s="6"/>
      <c r="L59" s="6">
        <f>ROUND(H59*0.325,2)</f>
        <v>1076.0899999999999</v>
      </c>
      <c r="M59" s="6">
        <f>H59-L59</f>
        <v>2234.96</v>
      </c>
      <c r="N59" s="6">
        <f>IF((M59-G59)&lt;0,0,ROUND((M59-G59)*0.13,2))</f>
        <v>186.54</v>
      </c>
      <c r="O59" s="6"/>
      <c r="P59" s="6"/>
      <c r="Q59" s="6"/>
      <c r="R59" s="6">
        <f>ROUND($B$5*0.005,2)</f>
        <v>3.49</v>
      </c>
      <c r="S59" s="6">
        <f>ROUND($B$5*0.005,2)</f>
        <v>3.49</v>
      </c>
      <c r="T59" s="6">
        <f>ROUND($H$5*0.005,2)</f>
        <v>5.17</v>
      </c>
      <c r="U59" s="10">
        <f>SUM(M59)-N59</f>
        <v>2048.42</v>
      </c>
      <c r="V59" s="6">
        <f>L59+N59+R59+S59+T59</f>
        <v>1274.78</v>
      </c>
      <c r="W59" s="6">
        <f t="shared" si="0"/>
        <v>3323.2</v>
      </c>
      <c r="X59" s="7">
        <f t="shared" si="1"/>
        <v>0.38360014443909485</v>
      </c>
      <c r="Y59" s="7">
        <f t="shared" si="2"/>
        <v>0.6223235469288525</v>
      </c>
      <c r="Z59" s="13"/>
    </row>
    <row r="60" spans="1:26" x14ac:dyDescent="0.25">
      <c r="A60" s="1" t="s">
        <v>13</v>
      </c>
      <c r="B60" s="3">
        <f>B58+50</f>
        <v>1800</v>
      </c>
      <c r="C60" s="3">
        <f>C58</f>
        <v>207.9</v>
      </c>
      <c r="D60" s="3">
        <f>D58</f>
        <v>53</v>
      </c>
      <c r="E60" s="3">
        <f>E58</f>
        <v>37.5</v>
      </c>
      <c r="F60" s="1">
        <f>F58</f>
        <v>1.5</v>
      </c>
      <c r="G60" s="3">
        <f>F60*300</f>
        <v>450</v>
      </c>
      <c r="H60" s="3">
        <f>IF(G60&gt;B60,ROUND(B60/0.69,2),ROUND(((((B60-G60)*1.11111)+G60)/0.69),2))</f>
        <v>2826.08</v>
      </c>
      <c r="I60" s="3">
        <f>ROUND(H60*0.17,2)</f>
        <v>480.43</v>
      </c>
      <c r="J60" s="3">
        <f>ROUND(H60*0.125,2)</f>
        <v>353.26</v>
      </c>
      <c r="K60" s="3">
        <f>ROUND(H60*0.015,2)</f>
        <v>42.39</v>
      </c>
      <c r="L60" s="3"/>
      <c r="M60" s="3">
        <f>H60-I60-J60-K60</f>
        <v>1950</v>
      </c>
      <c r="N60" s="3">
        <f>IF((H60-I60-J60-K60-G60)&lt;0,0,ROUND((H60-I60-J60-K60-G60)*0.1,2))</f>
        <v>150</v>
      </c>
      <c r="O60" s="3">
        <f>ROUND(H60*0.06,2)</f>
        <v>169.56</v>
      </c>
      <c r="P60" s="3">
        <f>ROUND(H60*0.04,2)</f>
        <v>113.04</v>
      </c>
      <c r="Q60" s="3">
        <f>ROUND(H60*0.005,2)</f>
        <v>14.13</v>
      </c>
      <c r="R60" s="3">
        <f>ROUND(B60*0.005,2)</f>
        <v>9</v>
      </c>
      <c r="S60" s="3">
        <f>ROUND(B60*0.005,2)</f>
        <v>9</v>
      </c>
      <c r="T60" s="3">
        <f>ROUND(H60*0.005,2)</f>
        <v>14.13</v>
      </c>
      <c r="U60" s="9">
        <f>SUM(M60)-N60+C60+E60+D60</f>
        <v>2098.4</v>
      </c>
      <c r="V60" s="3">
        <f>SUM(I60:K60,N60,O60:T60)</f>
        <v>1354.94</v>
      </c>
      <c r="W60" s="3">
        <f t="shared" si="0"/>
        <v>3453.34</v>
      </c>
      <c r="X60" s="4">
        <f t="shared" si="1"/>
        <v>0.39235638541238338</v>
      </c>
      <c r="Y60" s="4">
        <f t="shared" si="2"/>
        <v>0.64570148684712159</v>
      </c>
      <c r="Z60" s="17">
        <f>W61-W60</f>
        <v>-44.990000000000236</v>
      </c>
    </row>
    <row r="61" spans="1:26" x14ac:dyDescent="0.25">
      <c r="A61" s="1" t="s">
        <v>14</v>
      </c>
      <c r="B61" s="18">
        <f>B60+C60+E60+D60</f>
        <v>2098.4</v>
      </c>
      <c r="C61" s="18"/>
      <c r="D61" s="18"/>
      <c r="E61" s="18"/>
      <c r="F61" s="1"/>
      <c r="G61" s="3">
        <v>800</v>
      </c>
      <c r="H61" s="3">
        <f>IF((B61-G61)&lt;0,ROUND(B61/0.675,2),ROUND((((((B61)-G61)*1.14944)+G61)/0.675),2))</f>
        <v>3396.2</v>
      </c>
      <c r="I61" s="3"/>
      <c r="J61" s="3"/>
      <c r="K61" s="3"/>
      <c r="L61" s="3">
        <f>ROUND(H61*0.325,2)</f>
        <v>1103.77</v>
      </c>
      <c r="M61" s="3">
        <f>H61-L61</f>
        <v>2292.4299999999998</v>
      </c>
      <c r="N61" s="3">
        <f>IF((M61-G61)&lt;0,0,ROUND((M61-G61)*0.13,2))</f>
        <v>194.02</v>
      </c>
      <c r="O61" s="3"/>
      <c r="P61" s="3"/>
      <c r="Q61" s="3"/>
      <c r="R61" s="3">
        <f>ROUND($B$5*0.005,2)</f>
        <v>3.49</v>
      </c>
      <c r="S61" s="3">
        <f>ROUND($B$5*0.005,2)</f>
        <v>3.49</v>
      </c>
      <c r="T61" s="3">
        <f>ROUND($H$5*0.005,2)</f>
        <v>5.17</v>
      </c>
      <c r="U61" s="9">
        <f>SUM(M61)-N61</f>
        <v>2098.41</v>
      </c>
      <c r="V61" s="3">
        <f>L61+N61+R61+S61+T61</f>
        <v>1309.94</v>
      </c>
      <c r="W61" s="3">
        <f t="shared" si="0"/>
        <v>3408.35</v>
      </c>
      <c r="X61" s="4">
        <f t="shared" si="1"/>
        <v>0.38433259495063599</v>
      </c>
      <c r="Y61" s="4">
        <f t="shared" si="2"/>
        <v>0.62425360153640141</v>
      </c>
      <c r="Z61" s="17"/>
    </row>
    <row r="62" spans="1:26" x14ac:dyDescent="0.25">
      <c r="A62" s="5" t="s">
        <v>13</v>
      </c>
      <c r="B62" s="6">
        <f>B60+50</f>
        <v>1850</v>
      </c>
      <c r="C62" s="6">
        <f>C60</f>
        <v>207.9</v>
      </c>
      <c r="D62" s="6">
        <f>D60</f>
        <v>53</v>
      </c>
      <c r="E62" s="6">
        <f>E60</f>
        <v>37.5</v>
      </c>
      <c r="F62" s="5">
        <f>F60</f>
        <v>1.5</v>
      </c>
      <c r="G62" s="6">
        <f>F62*300</f>
        <v>450</v>
      </c>
      <c r="H62" s="6">
        <f>IF(G62&gt;B62,ROUND(B62/0.69,2),ROUND(((((B62-G62)*1.11111)+G62)/0.69),2))</f>
        <v>2906.6</v>
      </c>
      <c r="I62" s="6">
        <f>ROUND(H62*0.17,2)</f>
        <v>494.12</v>
      </c>
      <c r="J62" s="6">
        <f>ROUND(H62*0.125,2)</f>
        <v>363.33</v>
      </c>
      <c r="K62" s="6">
        <f>ROUND(H62*0.015,2)</f>
        <v>43.6</v>
      </c>
      <c r="L62" s="6"/>
      <c r="M62" s="6">
        <f>H62-I62-J62-K62</f>
        <v>2005.5500000000002</v>
      </c>
      <c r="N62" s="6">
        <f>IF((H62-I62-J62-K62-G62)&lt;0,0,ROUND((H62-I62-J62-K62-G62)*0.1,2))</f>
        <v>155.56</v>
      </c>
      <c r="O62" s="6">
        <f>ROUND(H62*0.06,2)</f>
        <v>174.4</v>
      </c>
      <c r="P62" s="6">
        <f>ROUND(H62*0.04,2)</f>
        <v>116.26</v>
      </c>
      <c r="Q62" s="6">
        <f>ROUND(H62*0.005,2)</f>
        <v>14.53</v>
      </c>
      <c r="R62" s="6">
        <f>ROUND(B62*0.005,2)</f>
        <v>9.25</v>
      </c>
      <c r="S62" s="6">
        <f>ROUND(B62*0.005,2)</f>
        <v>9.25</v>
      </c>
      <c r="T62" s="6">
        <f>ROUND(H62*0.005,2)</f>
        <v>14.53</v>
      </c>
      <c r="U62" s="10">
        <f>SUM(M62)-N62+C62+E62+D62</f>
        <v>2148.3900000000003</v>
      </c>
      <c r="V62" s="6">
        <f>SUM(I62:K62,N62,O62:T62)</f>
        <v>1394.8300000000002</v>
      </c>
      <c r="W62" s="6">
        <f t="shared" si="0"/>
        <v>3543.2200000000003</v>
      </c>
      <c r="X62" s="7">
        <f t="shared" si="1"/>
        <v>0.3936616975519443</v>
      </c>
      <c r="Y62" s="7">
        <f t="shared" si="2"/>
        <v>0.64924431783800896</v>
      </c>
      <c r="Z62" s="13">
        <f>W63-W62</f>
        <v>-49.730000000000473</v>
      </c>
    </row>
    <row r="63" spans="1:26" x14ac:dyDescent="0.25">
      <c r="A63" s="5" t="s">
        <v>14</v>
      </c>
      <c r="B63" s="14">
        <f>B62+C62+E62+D62</f>
        <v>2148.4</v>
      </c>
      <c r="C63" s="15"/>
      <c r="D63" s="15"/>
      <c r="E63" s="16"/>
      <c r="F63" s="5"/>
      <c r="G63" s="6">
        <v>800</v>
      </c>
      <c r="H63" s="6">
        <f>IF((B63-G63)&lt;0,ROUND(B63/0.675,2),ROUND((((((B63)-G63)*1.14944)+G63)/0.675),2))</f>
        <v>3481.34</v>
      </c>
      <c r="I63" s="6"/>
      <c r="J63" s="6"/>
      <c r="K63" s="6"/>
      <c r="L63" s="6">
        <f>ROUND(H63*0.325,2)</f>
        <v>1131.44</v>
      </c>
      <c r="M63" s="6">
        <f>H63-L63</f>
        <v>2349.9</v>
      </c>
      <c r="N63" s="6">
        <f>IF((M63-G63)&lt;0,0,ROUND((M63-G63)*0.13,2))</f>
        <v>201.49</v>
      </c>
      <c r="O63" s="6"/>
      <c r="P63" s="6"/>
      <c r="Q63" s="6"/>
      <c r="R63" s="6">
        <f>ROUND($B$5*0.005,2)</f>
        <v>3.49</v>
      </c>
      <c r="S63" s="6">
        <f>ROUND($B$5*0.005,2)</f>
        <v>3.49</v>
      </c>
      <c r="T63" s="6">
        <f>ROUND($H$5*0.005,2)</f>
        <v>5.17</v>
      </c>
      <c r="U63" s="10">
        <f>SUM(M63)-N63</f>
        <v>2148.41</v>
      </c>
      <c r="V63" s="6">
        <f>L63+N63+R63+S63+T63</f>
        <v>1345.0800000000002</v>
      </c>
      <c r="W63" s="6">
        <f t="shared" si="0"/>
        <v>3493.49</v>
      </c>
      <c r="X63" s="7">
        <f t="shared" si="1"/>
        <v>0.38502471740294097</v>
      </c>
      <c r="Y63" s="7">
        <f t="shared" si="2"/>
        <v>0.62608161384465733</v>
      </c>
      <c r="Z63" s="13"/>
    </row>
    <row r="64" spans="1:26" x14ac:dyDescent="0.25">
      <c r="A64" s="1" t="s">
        <v>13</v>
      </c>
      <c r="B64" s="3">
        <f>B62+50</f>
        <v>1900</v>
      </c>
      <c r="C64" s="3">
        <f>C62</f>
        <v>207.9</v>
      </c>
      <c r="D64" s="3">
        <f>D62</f>
        <v>53</v>
      </c>
      <c r="E64" s="3">
        <f>E62</f>
        <v>37.5</v>
      </c>
      <c r="F64" s="1">
        <f>F62</f>
        <v>1.5</v>
      </c>
      <c r="G64" s="3">
        <f>F64*300</f>
        <v>450</v>
      </c>
      <c r="H64" s="3">
        <f>IF(G64&gt;B64,ROUND(B64/0.69,2),ROUND(((((B64-G64)*1.11111)+G64)/0.69),2))</f>
        <v>2987.12</v>
      </c>
      <c r="I64" s="3">
        <f>ROUND(H64*0.17,2)</f>
        <v>507.81</v>
      </c>
      <c r="J64" s="3">
        <f>ROUND(H64*0.125,2)</f>
        <v>373.39</v>
      </c>
      <c r="K64" s="3">
        <f>ROUND(H64*0.015,2)</f>
        <v>44.81</v>
      </c>
      <c r="L64" s="3"/>
      <c r="M64" s="3">
        <f>H64-I64-J64-K64</f>
        <v>2061.11</v>
      </c>
      <c r="N64" s="3">
        <f>IF((H64-I64-J64-K64-G64)&lt;0,0,ROUND((H64-I64-J64-K64-G64)*0.1,2))</f>
        <v>161.11000000000001</v>
      </c>
      <c r="O64" s="3">
        <f>ROUND(H64*0.06,2)</f>
        <v>179.23</v>
      </c>
      <c r="P64" s="3">
        <f>ROUND(H64*0.04,2)</f>
        <v>119.48</v>
      </c>
      <c r="Q64" s="3">
        <f>ROUND(H64*0.005,2)</f>
        <v>14.94</v>
      </c>
      <c r="R64" s="3">
        <f>ROUND(B64*0.005,2)</f>
        <v>9.5</v>
      </c>
      <c r="S64" s="3">
        <f>ROUND(B64*0.005,2)</f>
        <v>9.5</v>
      </c>
      <c r="T64" s="3">
        <f>ROUND(H64*0.005,2)</f>
        <v>14.94</v>
      </c>
      <c r="U64" s="9">
        <f>SUM(M64)-N64+C64+E64+D64</f>
        <v>2198.4</v>
      </c>
      <c r="V64" s="3">
        <f>SUM(I64:K64,N64,O64:T64)</f>
        <v>1434.71</v>
      </c>
      <c r="W64" s="3">
        <f t="shared" si="0"/>
        <v>3633.11</v>
      </c>
      <c r="X64" s="4">
        <f t="shared" si="1"/>
        <v>0.3948985855093845</v>
      </c>
      <c r="Y64" s="4">
        <f t="shared" si="2"/>
        <v>0.65261553857350796</v>
      </c>
      <c r="Z64" s="17">
        <f>W65-W64</f>
        <v>-54.480000000000018</v>
      </c>
    </row>
    <row r="65" spans="1:26" x14ac:dyDescent="0.25">
      <c r="A65" s="1" t="s">
        <v>14</v>
      </c>
      <c r="B65" s="18">
        <f>B64+C64+E64+D64</f>
        <v>2198.4</v>
      </c>
      <c r="C65" s="18"/>
      <c r="D65" s="18"/>
      <c r="E65" s="18"/>
      <c r="F65" s="1"/>
      <c r="G65" s="3">
        <v>800</v>
      </c>
      <c r="H65" s="3">
        <f>IF((B65-G65)&lt;0,ROUND(B65/0.675,2),ROUND((((((B65)-G65)*1.14944)+G65)/0.675),2))</f>
        <v>3566.48</v>
      </c>
      <c r="I65" s="3"/>
      <c r="J65" s="3"/>
      <c r="K65" s="3"/>
      <c r="L65" s="3">
        <f>ROUND(H65*0.325,2)</f>
        <v>1159.1099999999999</v>
      </c>
      <c r="M65" s="3">
        <f>H65-L65</f>
        <v>2407.37</v>
      </c>
      <c r="N65" s="3">
        <f>IF((M65-G65)&lt;0,0,ROUND((M65-G65)*0.13,2))</f>
        <v>208.96</v>
      </c>
      <c r="O65" s="3"/>
      <c r="P65" s="3"/>
      <c r="Q65" s="3"/>
      <c r="R65" s="3">
        <f>ROUND($B$5*0.005,2)</f>
        <v>3.49</v>
      </c>
      <c r="S65" s="3">
        <f>ROUND($B$5*0.005,2)</f>
        <v>3.49</v>
      </c>
      <c r="T65" s="3">
        <f>ROUND($H$5*0.005,2)</f>
        <v>5.17</v>
      </c>
      <c r="U65" s="9">
        <f>SUM(M65)-N65</f>
        <v>2198.41</v>
      </c>
      <c r="V65" s="3">
        <f>L65+N65+R65+S65+T65</f>
        <v>1380.22</v>
      </c>
      <c r="W65" s="3">
        <f t="shared" si="0"/>
        <v>3578.63</v>
      </c>
      <c r="X65" s="4">
        <f t="shared" si="1"/>
        <v>0.38568390696998572</v>
      </c>
      <c r="Y65" s="4">
        <f t="shared" si="2"/>
        <v>0.62782647458845264</v>
      </c>
      <c r="Z65" s="17"/>
    </row>
    <row r="66" spans="1:26" x14ac:dyDescent="0.25">
      <c r="A66" s="5" t="s">
        <v>13</v>
      </c>
      <c r="B66" s="6">
        <f>B64+50</f>
        <v>1950</v>
      </c>
      <c r="C66" s="6">
        <f>C64</f>
        <v>207.9</v>
      </c>
      <c r="D66" s="6">
        <f>D64</f>
        <v>53</v>
      </c>
      <c r="E66" s="6">
        <f>E64</f>
        <v>37.5</v>
      </c>
      <c r="F66" s="5">
        <f>F64</f>
        <v>1.5</v>
      </c>
      <c r="G66" s="6">
        <f>F66*300</f>
        <v>450</v>
      </c>
      <c r="H66" s="6">
        <f>IF(G66&gt;B66,ROUND(B66/0.69,2),ROUND(((((B66-G66)*1.11111)+G66)/0.69),2))</f>
        <v>3067.63</v>
      </c>
      <c r="I66" s="6">
        <f>ROUND(H66*0.17,2)</f>
        <v>521.5</v>
      </c>
      <c r="J66" s="6">
        <f>ROUND(H66*0.125,2)</f>
        <v>383.45</v>
      </c>
      <c r="K66" s="6">
        <f>ROUND(H66*0.015,2)</f>
        <v>46.01</v>
      </c>
      <c r="L66" s="6"/>
      <c r="M66" s="6">
        <f>H66-I66-J66-K66</f>
        <v>2116.67</v>
      </c>
      <c r="N66" s="6">
        <f>IF((H66-I66-J66-K66-G66)&lt;0,0,ROUND((H66-I66-J66-K66-G66)*0.1,2))</f>
        <v>166.67</v>
      </c>
      <c r="O66" s="6">
        <f>ROUND(H66*0.06,2)</f>
        <v>184.06</v>
      </c>
      <c r="P66" s="6">
        <f>ROUND(H66*0.04,2)</f>
        <v>122.71</v>
      </c>
      <c r="Q66" s="6">
        <f>ROUND(H66*0.005,2)</f>
        <v>15.34</v>
      </c>
      <c r="R66" s="6">
        <f>ROUND(B66*0.005,2)</f>
        <v>9.75</v>
      </c>
      <c r="S66" s="6">
        <f>ROUND(B66*0.005,2)</f>
        <v>9.75</v>
      </c>
      <c r="T66" s="6">
        <f>ROUND(H66*0.005,2)</f>
        <v>15.34</v>
      </c>
      <c r="U66" s="10">
        <f>SUM(M66)-N66+C66+E66+D66</f>
        <v>2248.4</v>
      </c>
      <c r="V66" s="6">
        <f>SUM(I66:K66,N66,O66:T66)</f>
        <v>1474.58</v>
      </c>
      <c r="W66" s="6">
        <f t="shared" si="0"/>
        <v>3722.98</v>
      </c>
      <c r="X66" s="7">
        <f t="shared" si="1"/>
        <v>0.39607518708131656</v>
      </c>
      <c r="Y66" s="7">
        <f t="shared" si="2"/>
        <v>0.65583526062978115</v>
      </c>
      <c r="Z66" s="13">
        <f>W67-W66</f>
        <v>-59.199999999999363</v>
      </c>
    </row>
    <row r="67" spans="1:26" x14ac:dyDescent="0.25">
      <c r="A67" s="5" t="s">
        <v>14</v>
      </c>
      <c r="B67" s="14">
        <f>B66+C66+E66+D66</f>
        <v>2248.4</v>
      </c>
      <c r="C67" s="15"/>
      <c r="D67" s="15"/>
      <c r="E67" s="16"/>
      <c r="F67" s="5"/>
      <c r="G67" s="6">
        <v>800</v>
      </c>
      <c r="H67" s="6">
        <f>IF((B67-G67)&lt;0,ROUND(B67/0.675,2),ROUND((((((B67)-G67)*1.14944)+G67)/0.675),2))</f>
        <v>3651.63</v>
      </c>
      <c r="I67" s="6"/>
      <c r="J67" s="6"/>
      <c r="K67" s="6"/>
      <c r="L67" s="6">
        <f>ROUND(H67*0.325,2)</f>
        <v>1186.78</v>
      </c>
      <c r="M67" s="6">
        <f>H67-L67</f>
        <v>2464.8500000000004</v>
      </c>
      <c r="N67" s="6">
        <f>IF((M67-G67)&lt;0,0,ROUND((M67-G67)*0.13,2))</f>
        <v>216.43</v>
      </c>
      <c r="O67" s="6"/>
      <c r="P67" s="6"/>
      <c r="Q67" s="6"/>
      <c r="R67" s="6">
        <f>ROUND($B$5*0.005,2)</f>
        <v>3.49</v>
      </c>
      <c r="S67" s="6">
        <f>ROUND($B$5*0.005,2)</f>
        <v>3.49</v>
      </c>
      <c r="T67" s="6">
        <f>ROUND($H$5*0.005,2)</f>
        <v>5.17</v>
      </c>
      <c r="U67" s="10">
        <f>SUM(M67)-N67</f>
        <v>2248.4200000000005</v>
      </c>
      <c r="V67" s="6">
        <f>L67+N67+R67+S67+T67</f>
        <v>1415.3600000000001</v>
      </c>
      <c r="W67" s="6">
        <f t="shared" si="0"/>
        <v>3663.7800000000007</v>
      </c>
      <c r="X67" s="7">
        <f t="shared" si="1"/>
        <v>0.38631140516079021</v>
      </c>
      <c r="Y67" s="7">
        <f t="shared" si="2"/>
        <v>0.62949093140961199</v>
      </c>
      <c r="Z67" s="13"/>
    </row>
    <row r="68" spans="1:26" x14ac:dyDescent="0.25">
      <c r="A68" s="1" t="s">
        <v>13</v>
      </c>
      <c r="B68" s="3">
        <f>B66+50</f>
        <v>2000</v>
      </c>
      <c r="C68" s="3">
        <f>C66</f>
        <v>207.9</v>
      </c>
      <c r="D68" s="3">
        <f>D66</f>
        <v>53</v>
      </c>
      <c r="E68" s="3">
        <f>E66</f>
        <v>37.5</v>
      </c>
      <c r="F68" s="1">
        <f>F66</f>
        <v>1.5</v>
      </c>
      <c r="G68" s="3">
        <f>F68*300</f>
        <v>450</v>
      </c>
      <c r="H68" s="3">
        <f>IF(G68&gt;B68,ROUND(B68/0.69,2),ROUND(((((B68-G68)*1.11111)+G68)/0.69),2))</f>
        <v>3148.15</v>
      </c>
      <c r="I68" s="3">
        <f>ROUND(H68*0.17,2)</f>
        <v>535.19000000000005</v>
      </c>
      <c r="J68" s="3">
        <f>ROUND(H68*0.125,2)</f>
        <v>393.52</v>
      </c>
      <c r="K68" s="3">
        <f>ROUND(H68*0.015,2)</f>
        <v>47.22</v>
      </c>
      <c r="L68" s="3"/>
      <c r="M68" s="3">
        <f>H68-I68-J68-K68</f>
        <v>2172.2200000000003</v>
      </c>
      <c r="N68" s="3">
        <f>IF((H68-I68-J68-K68-G68)&lt;0,0,ROUND((H68-I68-J68-K68-G68)*0.1,2))</f>
        <v>172.22</v>
      </c>
      <c r="O68" s="3">
        <f>ROUND(H68*0.06,2)</f>
        <v>188.89</v>
      </c>
      <c r="P68" s="3">
        <f>ROUND(H68*0.04,2)</f>
        <v>125.93</v>
      </c>
      <c r="Q68" s="3">
        <f>ROUND(H68*0.005,2)</f>
        <v>15.74</v>
      </c>
      <c r="R68" s="3">
        <f>ROUND(B68*0.005,2)</f>
        <v>10</v>
      </c>
      <c r="S68" s="3">
        <f>ROUND(B68*0.005,2)</f>
        <v>10</v>
      </c>
      <c r="T68" s="3">
        <f>ROUND(H68*0.005,2)</f>
        <v>15.74</v>
      </c>
      <c r="U68" s="9">
        <f>SUM(M68)-N68+C68+E68+D68</f>
        <v>2298.4</v>
      </c>
      <c r="V68" s="3">
        <f>SUM(I68:K68,N68,O68:T68)</f>
        <v>1514.45</v>
      </c>
      <c r="W68" s="3">
        <f t="shared" ref="W68:W131" si="3">SUM(U68:V68)</f>
        <v>3812.8500000000004</v>
      </c>
      <c r="X68" s="4">
        <f t="shared" ref="X68:X131" si="4">V68/W68</f>
        <v>0.39719632296051505</v>
      </c>
      <c r="Y68" s="4">
        <f t="shared" ref="Y68:Y131" si="5">V68/U68</f>
        <v>0.65891489731987474</v>
      </c>
      <c r="Z68" s="17">
        <f>W69-W68</f>
        <v>-63.930000000000291</v>
      </c>
    </row>
    <row r="69" spans="1:26" x14ac:dyDescent="0.25">
      <c r="A69" s="1" t="s">
        <v>14</v>
      </c>
      <c r="B69" s="18">
        <f>B68+C68+E68+D68</f>
        <v>2298.4</v>
      </c>
      <c r="C69" s="18"/>
      <c r="D69" s="18"/>
      <c r="E69" s="18"/>
      <c r="F69" s="1"/>
      <c r="G69" s="3">
        <v>800</v>
      </c>
      <c r="H69" s="3">
        <f>IF((B69-G69)&lt;0,ROUND(B69/0.675,2),ROUND((((((B69)-G69)*1.14944)+G69)/0.675),2))</f>
        <v>3736.77</v>
      </c>
      <c r="I69" s="3"/>
      <c r="J69" s="3"/>
      <c r="K69" s="3"/>
      <c r="L69" s="3">
        <f>ROUND(H69*0.325,2)</f>
        <v>1214.45</v>
      </c>
      <c r="M69" s="3">
        <f>H69-L69</f>
        <v>2522.3199999999997</v>
      </c>
      <c r="N69" s="3">
        <f>IF((M69-G69)&lt;0,0,ROUND((M69-G69)*0.13,2))</f>
        <v>223.9</v>
      </c>
      <c r="O69" s="3"/>
      <c r="P69" s="3"/>
      <c r="Q69" s="3"/>
      <c r="R69" s="3">
        <f>ROUND($B$5*0.005,2)</f>
        <v>3.49</v>
      </c>
      <c r="S69" s="3">
        <f>ROUND($B$5*0.005,2)</f>
        <v>3.49</v>
      </c>
      <c r="T69" s="3">
        <f>ROUND($H$5*0.005,2)</f>
        <v>5.17</v>
      </c>
      <c r="U69" s="9">
        <f>SUM(M69)-N69</f>
        <v>2298.4199999999996</v>
      </c>
      <c r="V69" s="3">
        <f>L69+N69+R69+S69+T69</f>
        <v>1450.5000000000002</v>
      </c>
      <c r="W69" s="3">
        <f t="shared" si="3"/>
        <v>3748.92</v>
      </c>
      <c r="X69" s="4">
        <f t="shared" si="4"/>
        <v>0.38691143049198173</v>
      </c>
      <c r="Y69" s="4">
        <f t="shared" si="5"/>
        <v>0.63108570235205075</v>
      </c>
      <c r="Z69" s="17"/>
    </row>
    <row r="70" spans="1:26" x14ac:dyDescent="0.25">
      <c r="A70" s="5" t="s">
        <v>13</v>
      </c>
      <c r="B70" s="6">
        <f>B68+50</f>
        <v>2050</v>
      </c>
      <c r="C70" s="6">
        <f>C68</f>
        <v>207.9</v>
      </c>
      <c r="D70" s="6">
        <f>D68</f>
        <v>53</v>
      </c>
      <c r="E70" s="6">
        <f>E68</f>
        <v>37.5</v>
      </c>
      <c r="F70" s="5">
        <f>F68</f>
        <v>1.5</v>
      </c>
      <c r="G70" s="6">
        <f>F70*300</f>
        <v>450</v>
      </c>
      <c r="H70" s="6">
        <f>IF(G70&gt;B70,ROUND(B70/0.69,2),ROUND(((((B70-G70)*1.11111)+G70)/0.69),2))</f>
        <v>3228.66</v>
      </c>
      <c r="I70" s="6">
        <f>ROUND(H70*0.17,2)</f>
        <v>548.87</v>
      </c>
      <c r="J70" s="6">
        <f>ROUND(H70*0.125,2)</f>
        <v>403.58</v>
      </c>
      <c r="K70" s="6">
        <f>ROUND(H70*0.015,2)</f>
        <v>48.43</v>
      </c>
      <c r="L70" s="6"/>
      <c r="M70" s="6">
        <f>H70-I70-J70-K70</f>
        <v>2227.7800000000002</v>
      </c>
      <c r="N70" s="6">
        <f>IF((H70-I70-J70-K70-G70)&lt;0,0,ROUND((H70-I70-J70-K70-G70)*0.1,2))</f>
        <v>177.78</v>
      </c>
      <c r="O70" s="6">
        <f>ROUND(H70*0.06,2)</f>
        <v>193.72</v>
      </c>
      <c r="P70" s="6">
        <f>ROUND(H70*0.04,2)</f>
        <v>129.15</v>
      </c>
      <c r="Q70" s="6">
        <f>ROUND(H70*0.005,2)</f>
        <v>16.14</v>
      </c>
      <c r="R70" s="6">
        <f>ROUND(B70*0.005,2)</f>
        <v>10.25</v>
      </c>
      <c r="S70" s="6">
        <f>ROUND(B70*0.005,2)</f>
        <v>10.25</v>
      </c>
      <c r="T70" s="6">
        <f>ROUND(H70*0.005,2)</f>
        <v>16.14</v>
      </c>
      <c r="U70" s="10">
        <f>SUM(M70)-N70+C70+E70+D70</f>
        <v>2348.4</v>
      </c>
      <c r="V70" s="6">
        <f>SUM(I70:K70,N70,O70:T70)</f>
        <v>1554.3100000000004</v>
      </c>
      <c r="W70" s="6">
        <f t="shared" si="3"/>
        <v>3902.7100000000005</v>
      </c>
      <c r="X70" s="7">
        <f t="shared" si="4"/>
        <v>0.39826428302384759</v>
      </c>
      <c r="Y70" s="7">
        <f t="shared" si="5"/>
        <v>0.6618591381366038</v>
      </c>
      <c r="Z70" s="13">
        <f>W71-W70</f>
        <v>-68.640000000000327</v>
      </c>
    </row>
    <row r="71" spans="1:26" x14ac:dyDescent="0.25">
      <c r="A71" s="5" t="s">
        <v>14</v>
      </c>
      <c r="B71" s="14">
        <f>B70+C70+E70+D70</f>
        <v>2348.4</v>
      </c>
      <c r="C71" s="15"/>
      <c r="D71" s="15"/>
      <c r="E71" s="16"/>
      <c r="F71" s="5"/>
      <c r="G71" s="6">
        <v>800</v>
      </c>
      <c r="H71" s="6">
        <f>IF((B71-G71)&lt;0,ROUND(B71/0.675,2),ROUND((((((B71)-G71)*1.14944)+G71)/0.675),2))</f>
        <v>3821.92</v>
      </c>
      <c r="I71" s="6"/>
      <c r="J71" s="6"/>
      <c r="K71" s="6"/>
      <c r="L71" s="6">
        <f>ROUND(H71*0.325,2)</f>
        <v>1242.1199999999999</v>
      </c>
      <c r="M71" s="6">
        <f>H71-L71</f>
        <v>2579.8000000000002</v>
      </c>
      <c r="N71" s="6">
        <f>IF((M71-G71)&lt;0,0,ROUND((M71-G71)*0.13,2))</f>
        <v>231.37</v>
      </c>
      <c r="O71" s="6"/>
      <c r="P71" s="6"/>
      <c r="Q71" s="6"/>
      <c r="R71" s="6">
        <f>ROUND($B$5*0.005,2)</f>
        <v>3.49</v>
      </c>
      <c r="S71" s="6">
        <f>ROUND($B$5*0.005,2)</f>
        <v>3.49</v>
      </c>
      <c r="T71" s="6">
        <f>ROUND($H$5*0.005,2)</f>
        <v>5.17</v>
      </c>
      <c r="U71" s="10">
        <f>SUM(M71)-N71</f>
        <v>2348.4300000000003</v>
      </c>
      <c r="V71" s="6">
        <f>L71+N71+R71+S71+T71</f>
        <v>1485.6399999999999</v>
      </c>
      <c r="W71" s="6">
        <f t="shared" si="3"/>
        <v>3834.07</v>
      </c>
      <c r="X71" s="7">
        <f t="shared" si="4"/>
        <v>0.38748379659213311</v>
      </c>
      <c r="Y71" s="7">
        <f t="shared" si="5"/>
        <v>0.63260987127570323</v>
      </c>
      <c r="Z71" s="13"/>
    </row>
    <row r="72" spans="1:26" x14ac:dyDescent="0.25">
      <c r="A72" s="1" t="s">
        <v>13</v>
      </c>
      <c r="B72" s="3">
        <f>B70+50</f>
        <v>2100</v>
      </c>
      <c r="C72" s="3">
        <f>C70</f>
        <v>207.9</v>
      </c>
      <c r="D72" s="3">
        <f>D70</f>
        <v>53</v>
      </c>
      <c r="E72" s="3">
        <f>E70</f>
        <v>37.5</v>
      </c>
      <c r="F72" s="1">
        <f>F70</f>
        <v>1.5</v>
      </c>
      <c r="G72" s="3">
        <f>F72*300</f>
        <v>450</v>
      </c>
      <c r="H72" s="3">
        <f>IF(G72&gt;B72,ROUND(B72/0.69,2),ROUND(((((B72-G72)*1.11111)+G72)/0.69),2))</f>
        <v>3309.18</v>
      </c>
      <c r="I72" s="3">
        <f>ROUND(H72*0.17,2)</f>
        <v>562.55999999999995</v>
      </c>
      <c r="J72" s="3">
        <f>ROUND(H72*0.125,2)</f>
        <v>413.65</v>
      </c>
      <c r="K72" s="3">
        <f>ROUND(H72*0.015,2)</f>
        <v>49.64</v>
      </c>
      <c r="L72" s="3"/>
      <c r="M72" s="3">
        <f>H72-I72-J72-K72</f>
        <v>2283.33</v>
      </c>
      <c r="N72" s="3">
        <f>IF((H72-I72-J72-K72-G72)&lt;0,0,ROUND((H72-I72-J72-K72-G72)*0.1,2))</f>
        <v>183.33</v>
      </c>
      <c r="O72" s="3">
        <f>ROUND(H72*0.06,2)</f>
        <v>198.55</v>
      </c>
      <c r="P72" s="3">
        <f>ROUND(H72*0.04,2)</f>
        <v>132.37</v>
      </c>
      <c r="Q72" s="3">
        <f>ROUND(H72*0.005,2)</f>
        <v>16.55</v>
      </c>
      <c r="R72" s="3">
        <f>ROUND(B72*0.005,2)</f>
        <v>10.5</v>
      </c>
      <c r="S72" s="3">
        <f>ROUND(B72*0.005,2)</f>
        <v>10.5</v>
      </c>
      <c r="T72" s="3">
        <f>ROUND(H72*0.005,2)</f>
        <v>16.55</v>
      </c>
      <c r="U72" s="9">
        <f>SUM(M72)-N72+C72+E72+D72</f>
        <v>2398.4</v>
      </c>
      <c r="V72" s="3">
        <f>SUM(I72:K72,N72,O72:T72)</f>
        <v>1594.1999999999998</v>
      </c>
      <c r="W72" s="3">
        <f t="shared" si="3"/>
        <v>3992.6</v>
      </c>
      <c r="X72" s="4">
        <f t="shared" si="4"/>
        <v>0.3992886840655212</v>
      </c>
      <c r="Y72" s="4">
        <f t="shared" si="5"/>
        <v>0.66469312875250153</v>
      </c>
      <c r="Z72" s="17">
        <f>W73-W72</f>
        <v>-73.389999999999873</v>
      </c>
    </row>
    <row r="73" spans="1:26" x14ac:dyDescent="0.25">
      <c r="A73" s="1" t="s">
        <v>14</v>
      </c>
      <c r="B73" s="18">
        <f>B72+C72+E72+D72</f>
        <v>2398.4</v>
      </c>
      <c r="C73" s="18"/>
      <c r="D73" s="18"/>
      <c r="E73" s="18"/>
      <c r="F73" s="1"/>
      <c r="G73" s="3">
        <v>800</v>
      </c>
      <c r="H73" s="3">
        <f>IF((B73-G73)&lt;0,ROUND(B73/0.675,2),ROUND((((((B73)-G73)*1.14944)+G73)/0.675),2))</f>
        <v>3907.06</v>
      </c>
      <c r="I73" s="3"/>
      <c r="J73" s="3"/>
      <c r="K73" s="3"/>
      <c r="L73" s="3">
        <f>ROUND(H73*0.325,2)</f>
        <v>1269.79</v>
      </c>
      <c r="M73" s="3">
        <f>H73-L73</f>
        <v>2637.27</v>
      </c>
      <c r="N73" s="3">
        <f>IF((M73-G73)&lt;0,0,ROUND((M73-G73)*0.13,2))</f>
        <v>238.85</v>
      </c>
      <c r="O73" s="3"/>
      <c r="P73" s="3"/>
      <c r="Q73" s="3"/>
      <c r="R73" s="3">
        <f>ROUND($B$5*0.005,2)</f>
        <v>3.49</v>
      </c>
      <c r="S73" s="3">
        <f>ROUND($B$5*0.005,2)</f>
        <v>3.49</v>
      </c>
      <c r="T73" s="3">
        <f>ROUND($H$5*0.005,2)</f>
        <v>5.17</v>
      </c>
      <c r="U73" s="9">
        <f>SUM(M73)-N73</f>
        <v>2398.42</v>
      </c>
      <c r="V73" s="3">
        <f>L73+N73+R73+S73+T73</f>
        <v>1520.79</v>
      </c>
      <c r="W73" s="3">
        <f t="shared" si="3"/>
        <v>3919.21</v>
      </c>
      <c r="X73" s="4">
        <f t="shared" si="4"/>
        <v>0.388034833550639</v>
      </c>
      <c r="Y73" s="4">
        <f t="shared" si="5"/>
        <v>0.63407993595783885</v>
      </c>
      <c r="Z73" s="17"/>
    </row>
    <row r="74" spans="1:26" x14ac:dyDescent="0.25">
      <c r="A74" s="5" t="s">
        <v>13</v>
      </c>
      <c r="B74" s="6">
        <f>B72+50</f>
        <v>2150</v>
      </c>
      <c r="C74" s="6">
        <f>C72</f>
        <v>207.9</v>
      </c>
      <c r="D74" s="6">
        <f>D72</f>
        <v>53</v>
      </c>
      <c r="E74" s="6">
        <f>E72</f>
        <v>37.5</v>
      </c>
      <c r="F74" s="5">
        <f>F72</f>
        <v>1.5</v>
      </c>
      <c r="G74" s="6">
        <f>F74*300</f>
        <v>450</v>
      </c>
      <c r="H74" s="6">
        <f>IF(G74&gt;B74,ROUND(B74/0.69,2),ROUND(((((B74-G74)*1.11111)+G74)/0.69),2))</f>
        <v>3389.69</v>
      </c>
      <c r="I74" s="6">
        <f>ROUND(H74*0.17,2)</f>
        <v>576.25</v>
      </c>
      <c r="J74" s="6">
        <f>ROUND(H74*0.125,2)</f>
        <v>423.71</v>
      </c>
      <c r="K74" s="6">
        <f>ROUND(H74*0.015,2)</f>
        <v>50.85</v>
      </c>
      <c r="L74" s="6"/>
      <c r="M74" s="6">
        <f>H74-I74-J74-K74</f>
        <v>2338.88</v>
      </c>
      <c r="N74" s="6">
        <f>IF((H74-I74-J74-K74-G74)&lt;0,0,ROUND((H74-I74-J74-K74-G74)*0.1,2))</f>
        <v>188.89</v>
      </c>
      <c r="O74" s="6">
        <f>ROUND(H74*0.06,2)</f>
        <v>203.38</v>
      </c>
      <c r="P74" s="6">
        <f>ROUND(H74*0.04,2)</f>
        <v>135.59</v>
      </c>
      <c r="Q74" s="6">
        <f>ROUND(H74*0.005,2)</f>
        <v>16.95</v>
      </c>
      <c r="R74" s="6">
        <f>ROUND(B74*0.005,2)</f>
        <v>10.75</v>
      </c>
      <c r="S74" s="6">
        <f>ROUND(B74*0.005,2)</f>
        <v>10.75</v>
      </c>
      <c r="T74" s="6">
        <f>ROUND(H74*0.005,2)</f>
        <v>16.95</v>
      </c>
      <c r="U74" s="10">
        <f>SUM(M74)-N74+C74+E74+D74</f>
        <v>2448.3900000000003</v>
      </c>
      <c r="V74" s="6">
        <f>SUM(I74:K74,N74,O74:T74)</f>
        <v>1634.07</v>
      </c>
      <c r="W74" s="6">
        <f t="shared" si="3"/>
        <v>4082.46</v>
      </c>
      <c r="X74" s="7">
        <f t="shared" si="4"/>
        <v>0.40026601607854084</v>
      </c>
      <c r="Y74" s="7">
        <f t="shared" si="5"/>
        <v>0.66740592797716036</v>
      </c>
      <c r="Z74" s="13">
        <f>W75-W74</f>
        <v>-78.110000000000582</v>
      </c>
    </row>
    <row r="75" spans="1:26" x14ac:dyDescent="0.25">
      <c r="A75" s="5" t="s">
        <v>14</v>
      </c>
      <c r="B75" s="14">
        <f>B74+C74+E74+D74</f>
        <v>2448.4</v>
      </c>
      <c r="C75" s="15"/>
      <c r="D75" s="15"/>
      <c r="E75" s="16"/>
      <c r="F75" s="5"/>
      <c r="G75" s="6">
        <v>800</v>
      </c>
      <c r="H75" s="6">
        <f>IF((B75-G75)&lt;0,ROUND(B75/0.675,2),ROUND((((((B75)-G75)*1.14944)+G75)/0.675),2))</f>
        <v>3992.2</v>
      </c>
      <c r="I75" s="6"/>
      <c r="J75" s="6"/>
      <c r="K75" s="6"/>
      <c r="L75" s="6">
        <f>ROUND(H75*0.325,2)</f>
        <v>1297.47</v>
      </c>
      <c r="M75" s="6">
        <f>H75-L75</f>
        <v>2694.7299999999996</v>
      </c>
      <c r="N75" s="6">
        <f>IF((M75-G75)&lt;0,0,ROUND((M75-G75)*0.13,2))</f>
        <v>246.31</v>
      </c>
      <c r="O75" s="6"/>
      <c r="P75" s="6"/>
      <c r="Q75" s="6"/>
      <c r="R75" s="6">
        <f>ROUND($B$5*0.005,2)</f>
        <v>3.49</v>
      </c>
      <c r="S75" s="6">
        <f>ROUND($B$5*0.005,2)</f>
        <v>3.49</v>
      </c>
      <c r="T75" s="6">
        <f>ROUND($H$5*0.005,2)</f>
        <v>5.17</v>
      </c>
      <c r="U75" s="10">
        <f>SUM(M75)-N75</f>
        <v>2448.4199999999996</v>
      </c>
      <c r="V75" s="6">
        <f>L75+N75+R75+S75+T75</f>
        <v>1555.93</v>
      </c>
      <c r="W75" s="6">
        <f t="shared" si="3"/>
        <v>4004.3499999999995</v>
      </c>
      <c r="X75" s="7">
        <f t="shared" si="4"/>
        <v>0.38855994106409286</v>
      </c>
      <c r="Y75" s="7">
        <f t="shared" si="5"/>
        <v>0.63548329126538761</v>
      </c>
      <c r="Z75" s="13"/>
    </row>
    <row r="76" spans="1:26" x14ac:dyDescent="0.25">
      <c r="A76" s="1" t="s">
        <v>13</v>
      </c>
      <c r="B76" s="3">
        <f>B74+50</f>
        <v>2200</v>
      </c>
      <c r="C76" s="3">
        <f>C74</f>
        <v>207.9</v>
      </c>
      <c r="D76" s="3">
        <f>D74</f>
        <v>53</v>
      </c>
      <c r="E76" s="3">
        <f>E74</f>
        <v>37.5</v>
      </c>
      <c r="F76" s="1">
        <f>F74</f>
        <v>1.5</v>
      </c>
      <c r="G76" s="3">
        <f>F76*300</f>
        <v>450</v>
      </c>
      <c r="H76" s="3">
        <f>IF(G76&gt;B76,ROUND(B76/0.69,2),ROUND(((((B76-G76)*1.11111)+G76)/0.69),2))</f>
        <v>3470.21</v>
      </c>
      <c r="I76" s="3">
        <f>ROUND(H76*0.17,2)</f>
        <v>589.94000000000005</v>
      </c>
      <c r="J76" s="3">
        <f>ROUND(H76*0.125,2)</f>
        <v>433.78</v>
      </c>
      <c r="K76" s="3">
        <f>ROUND(H76*0.015,2)</f>
        <v>52.05</v>
      </c>
      <c r="L76" s="3"/>
      <c r="M76" s="3">
        <f>H76-I76-J76-K76</f>
        <v>2394.4399999999996</v>
      </c>
      <c r="N76" s="3">
        <f>IF((H76-I76-J76-K76-G76)&lt;0,0,ROUND((H76-I76-J76-K76-G76)*0.1,2))</f>
        <v>194.44</v>
      </c>
      <c r="O76" s="3">
        <f>ROUND(H76*0.06,2)</f>
        <v>208.21</v>
      </c>
      <c r="P76" s="3">
        <f>ROUND(H76*0.04,2)</f>
        <v>138.81</v>
      </c>
      <c r="Q76" s="3">
        <f>ROUND(H76*0.005,2)</f>
        <v>17.350000000000001</v>
      </c>
      <c r="R76" s="3">
        <f>ROUND(B76*0.005,2)</f>
        <v>11</v>
      </c>
      <c r="S76" s="3">
        <f>ROUND(B76*0.005,2)</f>
        <v>11</v>
      </c>
      <c r="T76" s="3">
        <f>ROUND(H76*0.005,2)</f>
        <v>17.350000000000001</v>
      </c>
      <c r="U76" s="9">
        <f>SUM(M76)-N76+C76+E76+D76</f>
        <v>2498.3999999999996</v>
      </c>
      <c r="V76" s="3">
        <f>SUM(I76:K76,N76,O76:T76)</f>
        <v>1673.9299999999998</v>
      </c>
      <c r="W76" s="3">
        <f t="shared" si="3"/>
        <v>4172.33</v>
      </c>
      <c r="X76" s="4">
        <f t="shared" si="4"/>
        <v>0.40119789182543086</v>
      </c>
      <c r="Y76" s="4">
        <f t="shared" si="5"/>
        <v>0.67000080051232791</v>
      </c>
      <c r="Z76" s="17">
        <f>W77-W76</f>
        <v>-82.829999999999927</v>
      </c>
    </row>
    <row r="77" spans="1:26" x14ac:dyDescent="0.25">
      <c r="A77" s="1" t="s">
        <v>14</v>
      </c>
      <c r="B77" s="18">
        <f>B76+C76+E76+D76</f>
        <v>2498.4</v>
      </c>
      <c r="C77" s="18"/>
      <c r="D77" s="18"/>
      <c r="E77" s="18"/>
      <c r="F77" s="1"/>
      <c r="G77" s="3">
        <v>800</v>
      </c>
      <c r="H77" s="3">
        <f>IF((B77-G77)&lt;0,ROUND(B77/0.675,2),ROUND((((((B77)-G77)*1.14944)+G77)/0.675),2))</f>
        <v>4077.35</v>
      </c>
      <c r="I77" s="3"/>
      <c r="J77" s="3"/>
      <c r="K77" s="3"/>
      <c r="L77" s="3">
        <f>ROUND(H77*0.325,2)</f>
        <v>1325.14</v>
      </c>
      <c r="M77" s="3">
        <f>H77-L77</f>
        <v>2752.21</v>
      </c>
      <c r="N77" s="3">
        <f>IF((M77-G77)&lt;0,0,ROUND((M77-G77)*0.13,2))</f>
        <v>253.79</v>
      </c>
      <c r="O77" s="3"/>
      <c r="P77" s="3"/>
      <c r="Q77" s="3"/>
      <c r="R77" s="3">
        <f>ROUND($B$5*0.005,2)</f>
        <v>3.49</v>
      </c>
      <c r="S77" s="3">
        <f>ROUND($B$5*0.005,2)</f>
        <v>3.49</v>
      </c>
      <c r="T77" s="3">
        <f>ROUND($H$5*0.005,2)</f>
        <v>5.17</v>
      </c>
      <c r="U77" s="9">
        <f>SUM(M77)-N77</f>
        <v>2498.42</v>
      </c>
      <c r="V77" s="3">
        <f>L77+N77+R77+S77+T77</f>
        <v>1591.0800000000002</v>
      </c>
      <c r="W77" s="3">
        <f t="shared" si="3"/>
        <v>4089.5</v>
      </c>
      <c r="X77" s="4">
        <f t="shared" si="4"/>
        <v>0.38906467783347604</v>
      </c>
      <c r="Y77" s="4">
        <f t="shared" si="5"/>
        <v>0.63683447939097515</v>
      </c>
      <c r="Z77" s="17"/>
    </row>
    <row r="78" spans="1:26" x14ac:dyDescent="0.25">
      <c r="A78" s="5" t="s">
        <v>13</v>
      </c>
      <c r="B78" s="6">
        <f>B76+50</f>
        <v>2250</v>
      </c>
      <c r="C78" s="6">
        <f>C76</f>
        <v>207.9</v>
      </c>
      <c r="D78" s="6">
        <f>D76</f>
        <v>53</v>
      </c>
      <c r="E78" s="6">
        <f>E76</f>
        <v>37.5</v>
      </c>
      <c r="F78" s="5">
        <f>F76</f>
        <v>1.5</v>
      </c>
      <c r="G78" s="6">
        <f>F78*300</f>
        <v>450</v>
      </c>
      <c r="H78" s="6">
        <f>IF(G78&gt;B78,ROUND(B78/0.69,2),ROUND(((((B78-G78)*1.11111)+G78)/0.69),2))</f>
        <v>3550.72</v>
      </c>
      <c r="I78" s="6">
        <f>ROUND(H78*0.17,2)</f>
        <v>603.62</v>
      </c>
      <c r="J78" s="6">
        <f>ROUND(H78*0.125,2)</f>
        <v>443.84</v>
      </c>
      <c r="K78" s="6">
        <f>ROUND(H78*0.015,2)</f>
        <v>53.26</v>
      </c>
      <c r="L78" s="6"/>
      <c r="M78" s="6">
        <f>H78-I78-J78-K78</f>
        <v>2449.9999999999995</v>
      </c>
      <c r="N78" s="6">
        <f>IF((H78-I78-J78-K78-G78)&lt;0,0,ROUND((H78-I78-J78-K78-G78)*0.1,2))</f>
        <v>200</v>
      </c>
      <c r="O78" s="6">
        <f>ROUND(H78*0.06,2)</f>
        <v>213.04</v>
      </c>
      <c r="P78" s="6">
        <f>ROUND(H78*0.04,2)</f>
        <v>142.03</v>
      </c>
      <c r="Q78" s="6">
        <f>ROUND(H78*0.005,2)</f>
        <v>17.75</v>
      </c>
      <c r="R78" s="6">
        <f>ROUND(B78*0.005,2)</f>
        <v>11.25</v>
      </c>
      <c r="S78" s="6">
        <f>ROUND(B78*0.005,2)</f>
        <v>11.25</v>
      </c>
      <c r="T78" s="6">
        <f>ROUND(H78*0.005,2)</f>
        <v>17.75</v>
      </c>
      <c r="U78" s="10">
        <f>SUM(M78)-N78+C78+E78+D78</f>
        <v>2548.3999999999996</v>
      </c>
      <c r="V78" s="6">
        <f>SUM(I78:K78,N78,O78:T78)</f>
        <v>1713.79</v>
      </c>
      <c r="W78" s="6">
        <f t="shared" si="3"/>
        <v>4262.1899999999996</v>
      </c>
      <c r="X78" s="7">
        <f t="shared" si="4"/>
        <v>0.40209141309983837</v>
      </c>
      <c r="Y78" s="7">
        <f t="shared" si="5"/>
        <v>0.67249646837231214</v>
      </c>
      <c r="Z78" s="13">
        <f>W79-W78</f>
        <v>-87.549999999999272</v>
      </c>
    </row>
    <row r="79" spans="1:26" x14ac:dyDescent="0.25">
      <c r="A79" s="5" t="s">
        <v>14</v>
      </c>
      <c r="B79" s="14">
        <f>B78+C78+E78+D78</f>
        <v>2548.4</v>
      </c>
      <c r="C79" s="15"/>
      <c r="D79" s="15"/>
      <c r="E79" s="16"/>
      <c r="F79" s="5"/>
      <c r="G79" s="6">
        <v>800</v>
      </c>
      <c r="H79" s="6">
        <f>IF((B79-G79)&lt;0,ROUND(B79/0.675,2),ROUND((((((B79)-G79)*1.14944)+G79)/0.675),2))</f>
        <v>4162.49</v>
      </c>
      <c r="I79" s="6"/>
      <c r="J79" s="6"/>
      <c r="K79" s="6"/>
      <c r="L79" s="6">
        <f>ROUND(H79*0.325,2)</f>
        <v>1352.81</v>
      </c>
      <c r="M79" s="6">
        <f>H79-L79</f>
        <v>2809.68</v>
      </c>
      <c r="N79" s="6">
        <f>IF((M79-G79)&lt;0,0,ROUND((M79-G79)*0.13,2))</f>
        <v>261.26</v>
      </c>
      <c r="O79" s="6"/>
      <c r="P79" s="6"/>
      <c r="Q79" s="6"/>
      <c r="R79" s="6">
        <f>ROUND($B$5*0.005,2)</f>
        <v>3.49</v>
      </c>
      <c r="S79" s="6">
        <f>ROUND($B$5*0.005,2)</f>
        <v>3.49</v>
      </c>
      <c r="T79" s="6">
        <f>ROUND($H$5*0.005,2)</f>
        <v>5.17</v>
      </c>
      <c r="U79" s="10">
        <f>SUM(M79)-N79</f>
        <v>2548.42</v>
      </c>
      <c r="V79" s="6">
        <f>L79+N79+R79+S79+T79</f>
        <v>1626.22</v>
      </c>
      <c r="W79" s="6">
        <f t="shared" si="3"/>
        <v>4174.6400000000003</v>
      </c>
      <c r="X79" s="7">
        <f t="shared" si="4"/>
        <v>0.38954736216775576</v>
      </c>
      <c r="Y79" s="7">
        <f t="shared" si="5"/>
        <v>0.63812872289497025</v>
      </c>
      <c r="Z79" s="13"/>
    </row>
    <row r="80" spans="1:26" x14ac:dyDescent="0.25">
      <c r="A80" s="1" t="s">
        <v>13</v>
      </c>
      <c r="B80" s="3">
        <f>B78+50</f>
        <v>2300</v>
      </c>
      <c r="C80" s="3">
        <f>C78</f>
        <v>207.9</v>
      </c>
      <c r="D80" s="3">
        <f>D78</f>
        <v>53</v>
      </c>
      <c r="E80" s="3">
        <f>E78</f>
        <v>37.5</v>
      </c>
      <c r="F80" s="1">
        <f>F78</f>
        <v>1.5</v>
      </c>
      <c r="G80" s="3">
        <f>F80*300</f>
        <v>450</v>
      </c>
      <c r="H80" s="3">
        <f>IF(G80&gt;B80,ROUND(B80/0.69,2),ROUND(((((B80-G80)*1.11111)+G80)/0.69),2))</f>
        <v>3631.24</v>
      </c>
      <c r="I80" s="3">
        <f>ROUND(H80*0.17,2)</f>
        <v>617.30999999999995</v>
      </c>
      <c r="J80" s="3">
        <f>ROUND(H80*0.125,2)</f>
        <v>453.91</v>
      </c>
      <c r="K80" s="3">
        <f>ROUND(H80*0.015,2)</f>
        <v>54.47</v>
      </c>
      <c r="L80" s="3"/>
      <c r="M80" s="3">
        <f>H80-I80-J80-K80</f>
        <v>2505.5500000000002</v>
      </c>
      <c r="N80" s="3">
        <f>IF((H80-I80-J80-K80-G80)&lt;0,0,ROUND((H80-I80-J80-K80-G80)*0.1,2))</f>
        <v>205.56</v>
      </c>
      <c r="O80" s="3">
        <f>ROUND(H80*0.06,2)</f>
        <v>217.87</v>
      </c>
      <c r="P80" s="3">
        <f>ROUND(H80*0.04,2)</f>
        <v>145.25</v>
      </c>
      <c r="Q80" s="3">
        <f>ROUND(H80*0.005,2)</f>
        <v>18.16</v>
      </c>
      <c r="R80" s="3">
        <f>ROUND(B80*0.005,2)</f>
        <v>11.5</v>
      </c>
      <c r="S80" s="3">
        <f>ROUND(B80*0.005,2)</f>
        <v>11.5</v>
      </c>
      <c r="T80" s="3">
        <f>ROUND(H80*0.005,2)</f>
        <v>18.16</v>
      </c>
      <c r="U80" s="9">
        <f>SUM(M80)-N80+C80+E80+D80</f>
        <v>2598.3900000000003</v>
      </c>
      <c r="V80" s="3">
        <f>SUM(I80:K80,N80,O80:T80)</f>
        <v>1753.69</v>
      </c>
      <c r="W80" s="3">
        <f t="shared" si="3"/>
        <v>4352.08</v>
      </c>
      <c r="X80" s="4">
        <f t="shared" si="4"/>
        <v>0.40295444936673958</v>
      </c>
      <c r="Y80" s="4">
        <f t="shared" si="5"/>
        <v>0.67491408141195119</v>
      </c>
      <c r="Z80" s="17">
        <f>W81-W80</f>
        <v>-92.299999999999272</v>
      </c>
    </row>
    <row r="81" spans="1:26" x14ac:dyDescent="0.25">
      <c r="A81" s="1" t="s">
        <v>14</v>
      </c>
      <c r="B81" s="18">
        <f>B80+C80+E80+D80</f>
        <v>2598.4</v>
      </c>
      <c r="C81" s="18"/>
      <c r="D81" s="18"/>
      <c r="E81" s="18"/>
      <c r="F81" s="1"/>
      <c r="G81" s="3">
        <v>800</v>
      </c>
      <c r="H81" s="3">
        <f>IF((B81-G81)&lt;0,ROUND(B81/0.675,2),ROUND((((((B81)-G81)*1.14944)+G81)/0.675),2))</f>
        <v>4247.63</v>
      </c>
      <c r="I81" s="3"/>
      <c r="J81" s="3"/>
      <c r="K81" s="3"/>
      <c r="L81" s="3">
        <f>ROUND(H81*0.325,2)</f>
        <v>1380.48</v>
      </c>
      <c r="M81" s="3">
        <f>H81-L81</f>
        <v>2867.15</v>
      </c>
      <c r="N81" s="3">
        <f>IF((M81-G81)&lt;0,0,ROUND((M81-G81)*0.13,2))</f>
        <v>268.73</v>
      </c>
      <c r="O81" s="3"/>
      <c r="P81" s="3"/>
      <c r="Q81" s="3"/>
      <c r="R81" s="3">
        <f>ROUND($B$5*0.005,2)</f>
        <v>3.49</v>
      </c>
      <c r="S81" s="3">
        <f>ROUND($B$5*0.005,2)</f>
        <v>3.49</v>
      </c>
      <c r="T81" s="3">
        <f>ROUND($H$5*0.005,2)</f>
        <v>5.17</v>
      </c>
      <c r="U81" s="9">
        <f>SUM(M81)-N81</f>
        <v>2598.42</v>
      </c>
      <c r="V81" s="3">
        <f>L81+N81+R81+S81+T81</f>
        <v>1661.3600000000001</v>
      </c>
      <c r="W81" s="3">
        <f t="shared" si="3"/>
        <v>4259.7800000000007</v>
      </c>
      <c r="X81" s="4">
        <f t="shared" si="4"/>
        <v>0.39001075172896249</v>
      </c>
      <c r="Y81" s="4">
        <f t="shared" si="5"/>
        <v>0.63937315753419388</v>
      </c>
      <c r="Z81" s="17"/>
    </row>
    <row r="82" spans="1:26" x14ac:dyDescent="0.25">
      <c r="A82" s="5" t="s">
        <v>13</v>
      </c>
      <c r="B82" s="6">
        <f>B80+50</f>
        <v>2350</v>
      </c>
      <c r="C82" s="6">
        <f>C80</f>
        <v>207.9</v>
      </c>
      <c r="D82" s="6">
        <f>D80</f>
        <v>53</v>
      </c>
      <c r="E82" s="6">
        <f>E80</f>
        <v>37.5</v>
      </c>
      <c r="F82" s="5">
        <f>F80</f>
        <v>1.5</v>
      </c>
      <c r="G82" s="6">
        <f>F82*300</f>
        <v>450</v>
      </c>
      <c r="H82" s="6">
        <f>IF(G82&gt;B82,ROUND(B82/0.69,2),ROUND(((((B82-G82)*1.11111)+G82)/0.69),2))</f>
        <v>3711.75</v>
      </c>
      <c r="I82" s="6">
        <f>ROUND(H82*0.17,2)</f>
        <v>631</v>
      </c>
      <c r="J82" s="6">
        <f>ROUND(H82*0.125,2)</f>
        <v>463.97</v>
      </c>
      <c r="K82" s="6">
        <f>ROUND(H82*0.015,2)</f>
        <v>55.68</v>
      </c>
      <c r="L82" s="6"/>
      <c r="M82" s="6">
        <f>H82-I82-J82-K82</f>
        <v>2561.1</v>
      </c>
      <c r="N82" s="6">
        <f>IF((H82-I82-J82-K82-G82)&lt;0,0,ROUND((H82-I82-J82-K82-G82)*0.1,2))</f>
        <v>211.11</v>
      </c>
      <c r="O82" s="6">
        <f>ROUND(H82*0.06,2)</f>
        <v>222.71</v>
      </c>
      <c r="P82" s="6">
        <f>ROUND(H82*0.04,2)</f>
        <v>148.47</v>
      </c>
      <c r="Q82" s="6">
        <f>ROUND(H82*0.005,2)</f>
        <v>18.559999999999999</v>
      </c>
      <c r="R82" s="6">
        <f>ROUND(B82*0.005,2)</f>
        <v>11.75</v>
      </c>
      <c r="S82" s="6">
        <f>ROUND(B82*0.005,2)</f>
        <v>11.75</v>
      </c>
      <c r="T82" s="6">
        <f>ROUND(H82*0.005,2)</f>
        <v>18.559999999999999</v>
      </c>
      <c r="U82" s="10">
        <f>SUM(M82)-N82+C82+E82+D82</f>
        <v>2648.39</v>
      </c>
      <c r="V82" s="6">
        <f>SUM(I82:K82,N82,O82:T82)</f>
        <v>1793.5600000000002</v>
      </c>
      <c r="W82" s="6">
        <f t="shared" si="3"/>
        <v>4441.95</v>
      </c>
      <c r="X82" s="7">
        <f t="shared" si="4"/>
        <v>0.40377762018933133</v>
      </c>
      <c r="Y82" s="7">
        <f t="shared" si="5"/>
        <v>0.6772265414081764</v>
      </c>
      <c r="Z82" s="13">
        <f>W83-W82</f>
        <v>-97.019999999999527</v>
      </c>
    </row>
    <row r="83" spans="1:26" x14ac:dyDescent="0.25">
      <c r="A83" s="5" t="s">
        <v>14</v>
      </c>
      <c r="B83" s="14">
        <f>B82+C82+E82+D82</f>
        <v>2648.4</v>
      </c>
      <c r="C83" s="15"/>
      <c r="D83" s="15"/>
      <c r="E83" s="16"/>
      <c r="F83" s="5"/>
      <c r="G83" s="6">
        <v>800</v>
      </c>
      <c r="H83" s="6">
        <f>IF((B83-G83)&lt;0,ROUND(B83/0.675,2),ROUND((((((B83)-G83)*1.14944)+G83)/0.675),2))</f>
        <v>4332.78</v>
      </c>
      <c r="I83" s="6"/>
      <c r="J83" s="6"/>
      <c r="K83" s="6"/>
      <c r="L83" s="6">
        <f>ROUND(H83*0.325,2)</f>
        <v>1408.15</v>
      </c>
      <c r="M83" s="6">
        <f>H83-L83</f>
        <v>2924.6299999999997</v>
      </c>
      <c r="N83" s="6">
        <f>IF((M83-G83)&lt;0,0,ROUND((M83-G83)*0.13,2))</f>
        <v>276.2</v>
      </c>
      <c r="O83" s="6"/>
      <c r="P83" s="6"/>
      <c r="Q83" s="6"/>
      <c r="R83" s="6">
        <f>ROUND($B$5*0.005,2)</f>
        <v>3.49</v>
      </c>
      <c r="S83" s="6">
        <f>ROUND($B$5*0.005,2)</f>
        <v>3.49</v>
      </c>
      <c r="T83" s="6">
        <f>ROUND($H$5*0.005,2)</f>
        <v>5.17</v>
      </c>
      <c r="U83" s="10">
        <f>SUM(M83)-N83</f>
        <v>2648.43</v>
      </c>
      <c r="V83" s="6">
        <f>L83+N83+R83+S83+T83</f>
        <v>1696.5000000000002</v>
      </c>
      <c r="W83" s="6">
        <f t="shared" si="3"/>
        <v>4344.93</v>
      </c>
      <c r="X83" s="7">
        <f t="shared" si="4"/>
        <v>0.39045508213020697</v>
      </c>
      <c r="Y83" s="7">
        <f t="shared" si="5"/>
        <v>0.64056818567981799</v>
      </c>
      <c r="Z83" s="13"/>
    </row>
    <row r="84" spans="1:26" x14ac:dyDescent="0.25">
      <c r="A84" s="1" t="s">
        <v>13</v>
      </c>
      <c r="B84" s="3">
        <f>B82+50</f>
        <v>2400</v>
      </c>
      <c r="C84" s="3">
        <f>C82</f>
        <v>207.9</v>
      </c>
      <c r="D84" s="3">
        <f>D82</f>
        <v>53</v>
      </c>
      <c r="E84" s="3">
        <f>E82</f>
        <v>37.5</v>
      </c>
      <c r="F84" s="1">
        <f>F82</f>
        <v>1.5</v>
      </c>
      <c r="G84" s="3">
        <f>F84*300</f>
        <v>450</v>
      </c>
      <c r="H84" s="3">
        <f>IF(G84&gt;B84,ROUND(B84/0.69,2),ROUND(((((B84-G84)*1.11111)+G84)/0.69),2))</f>
        <v>3792.27</v>
      </c>
      <c r="I84" s="3">
        <f>ROUND(H84*0.17,2)</f>
        <v>644.69000000000005</v>
      </c>
      <c r="J84" s="3">
        <f>ROUND(H84*0.125,2)</f>
        <v>474.03</v>
      </c>
      <c r="K84" s="3">
        <f>ROUND(H84*0.015,2)</f>
        <v>56.88</v>
      </c>
      <c r="L84" s="3"/>
      <c r="M84" s="3">
        <f>H84-I84-J84-K84</f>
        <v>2616.67</v>
      </c>
      <c r="N84" s="3">
        <f>IF((H84-I84-J84-K84-G84)&lt;0,0,ROUND((H84-I84-J84-K84-G84)*0.1,2))</f>
        <v>216.67</v>
      </c>
      <c r="O84" s="3">
        <f>ROUND(H84*0.06,2)</f>
        <v>227.54</v>
      </c>
      <c r="P84" s="3">
        <f>ROUND(H84*0.04,2)</f>
        <v>151.69</v>
      </c>
      <c r="Q84" s="3">
        <f>ROUND(H84*0.005,2)</f>
        <v>18.96</v>
      </c>
      <c r="R84" s="3">
        <f>ROUND(B84*0.005,2)</f>
        <v>12</v>
      </c>
      <c r="S84" s="3">
        <f>ROUND(B84*0.005,2)</f>
        <v>12</v>
      </c>
      <c r="T84" s="3">
        <f>ROUND(H84*0.005,2)</f>
        <v>18.96</v>
      </c>
      <c r="U84" s="9">
        <f>SUM(M84)-N84+C84+E84+D84</f>
        <v>2698.4</v>
      </c>
      <c r="V84" s="3">
        <f>SUM(I84:K84,N84,O84:T84)</f>
        <v>1833.4200000000003</v>
      </c>
      <c r="W84" s="3">
        <f t="shared" si="3"/>
        <v>4531.8200000000006</v>
      </c>
      <c r="X84" s="4">
        <f t="shared" si="4"/>
        <v>0.40456593598157031</v>
      </c>
      <c r="Y84" s="4">
        <f t="shared" si="5"/>
        <v>0.67944707975096363</v>
      </c>
      <c r="Z84" s="17">
        <f>W85-W84</f>
        <v>-101.75</v>
      </c>
    </row>
    <row r="85" spans="1:26" x14ac:dyDescent="0.25">
      <c r="A85" s="1" t="s">
        <v>14</v>
      </c>
      <c r="B85" s="18">
        <f>B84+C84+E84+D84</f>
        <v>2698.4</v>
      </c>
      <c r="C85" s="18"/>
      <c r="D85" s="18"/>
      <c r="E85" s="18"/>
      <c r="F85" s="1"/>
      <c r="G85" s="3">
        <v>800</v>
      </c>
      <c r="H85" s="3">
        <f>IF((B85-G85)&lt;0,ROUND(B85/0.675,2),ROUND((((((B85)-G85)*1.14944)+G85)/0.675),2))</f>
        <v>4417.92</v>
      </c>
      <c r="I85" s="3"/>
      <c r="J85" s="3"/>
      <c r="K85" s="3"/>
      <c r="L85" s="3">
        <f>ROUND(H85*0.325,2)</f>
        <v>1435.82</v>
      </c>
      <c r="M85" s="3">
        <f>H85-L85</f>
        <v>2982.1000000000004</v>
      </c>
      <c r="N85" s="3">
        <f>IF((M85-G85)&lt;0,0,ROUND((M85-G85)*0.13,2))</f>
        <v>283.67</v>
      </c>
      <c r="O85" s="3"/>
      <c r="P85" s="3"/>
      <c r="Q85" s="3"/>
      <c r="R85" s="3">
        <f>ROUND($B$5*0.005,2)</f>
        <v>3.49</v>
      </c>
      <c r="S85" s="3">
        <f>ROUND($B$5*0.005,2)</f>
        <v>3.49</v>
      </c>
      <c r="T85" s="3">
        <f>ROUND($H$5*0.005,2)</f>
        <v>5.17</v>
      </c>
      <c r="U85" s="9">
        <f>SUM(M85)-N85</f>
        <v>2698.4300000000003</v>
      </c>
      <c r="V85" s="3">
        <f>L85+N85+R85+S85+T85</f>
        <v>1731.64</v>
      </c>
      <c r="W85" s="3">
        <f t="shared" si="3"/>
        <v>4430.0700000000006</v>
      </c>
      <c r="X85" s="4">
        <f t="shared" si="4"/>
        <v>0.39088321403499265</v>
      </c>
      <c r="Y85" s="4">
        <f t="shared" si="5"/>
        <v>0.64172129719874149</v>
      </c>
      <c r="Z85" s="17"/>
    </row>
    <row r="86" spans="1:26" x14ac:dyDescent="0.25">
      <c r="A86" s="5" t="s">
        <v>13</v>
      </c>
      <c r="B86" s="6">
        <f>B84+50</f>
        <v>2450</v>
      </c>
      <c r="C86" s="6">
        <f>C84</f>
        <v>207.9</v>
      </c>
      <c r="D86" s="6">
        <f>D84</f>
        <v>53</v>
      </c>
      <c r="E86" s="6">
        <f>E84</f>
        <v>37.5</v>
      </c>
      <c r="F86" s="5">
        <f>F84</f>
        <v>1.5</v>
      </c>
      <c r="G86" s="6">
        <f>F86*300</f>
        <v>450</v>
      </c>
      <c r="H86" s="6">
        <f>IF(G86&gt;B86,ROUND(B86/0.69,2),ROUND(((((B86-G86)*1.11111)+G86)/0.69),2))</f>
        <v>3872.78</v>
      </c>
      <c r="I86" s="6">
        <f>ROUND(H86*0.17,2)</f>
        <v>658.37</v>
      </c>
      <c r="J86" s="6">
        <f>ROUND(H86*0.125,2)</f>
        <v>484.1</v>
      </c>
      <c r="K86" s="6">
        <f>ROUND(H86*0.015,2)</f>
        <v>58.09</v>
      </c>
      <c r="L86" s="6"/>
      <c r="M86" s="6">
        <f>H86-I86-J86-K86</f>
        <v>2672.2200000000003</v>
      </c>
      <c r="N86" s="6">
        <f>IF((H86-I86-J86-K86-G86)&lt;0,0,ROUND((H86-I86-J86-K86-G86)*0.1,2))</f>
        <v>222.22</v>
      </c>
      <c r="O86" s="6">
        <f>ROUND(H86*0.06,2)</f>
        <v>232.37</v>
      </c>
      <c r="P86" s="6">
        <f>ROUND(H86*0.04,2)</f>
        <v>154.91</v>
      </c>
      <c r="Q86" s="6">
        <f>ROUND(H86*0.005,2)</f>
        <v>19.36</v>
      </c>
      <c r="R86" s="6">
        <f>ROUND(B86*0.005,2)</f>
        <v>12.25</v>
      </c>
      <c r="S86" s="6">
        <f>ROUND(B86*0.005,2)</f>
        <v>12.25</v>
      </c>
      <c r="T86" s="6">
        <f>ROUND(H86*0.005,2)</f>
        <v>19.36</v>
      </c>
      <c r="U86" s="10">
        <f>SUM(M86)-N86+C86+E86+D86</f>
        <v>2748.4000000000005</v>
      </c>
      <c r="V86" s="6">
        <f>SUM(I86:K86,N86,O86:T86)</f>
        <v>1873.28</v>
      </c>
      <c r="W86" s="6">
        <f t="shared" si="3"/>
        <v>4621.68</v>
      </c>
      <c r="X86" s="7">
        <f t="shared" si="4"/>
        <v>0.40532447075522315</v>
      </c>
      <c r="Y86" s="7">
        <f t="shared" si="5"/>
        <v>0.68158928831320031</v>
      </c>
      <c r="Z86" s="13">
        <f>W87-W86</f>
        <v>-106.46000000000095</v>
      </c>
    </row>
    <row r="87" spans="1:26" x14ac:dyDescent="0.25">
      <c r="A87" s="5" t="s">
        <v>14</v>
      </c>
      <c r="B87" s="14">
        <f>B86+C86+E86+D86</f>
        <v>2748.4</v>
      </c>
      <c r="C87" s="15"/>
      <c r="D87" s="15"/>
      <c r="E87" s="16"/>
      <c r="F87" s="5"/>
      <c r="G87" s="6">
        <v>800</v>
      </c>
      <c r="H87" s="6">
        <f>IF((B87-G87)&lt;0,ROUND(B87/0.675,2),ROUND((((((B87)-G87)*1.14944)+G87)/0.675),2))</f>
        <v>4503.07</v>
      </c>
      <c r="I87" s="6"/>
      <c r="J87" s="6"/>
      <c r="K87" s="6"/>
      <c r="L87" s="6">
        <f>ROUND(H87*0.325,2)</f>
        <v>1463.5</v>
      </c>
      <c r="M87" s="6">
        <f>H87-L87</f>
        <v>3039.5699999999997</v>
      </c>
      <c r="N87" s="6">
        <f>IF((M87-G87)&lt;0,0,ROUND((M87-G87)*0.13,2))</f>
        <v>291.14</v>
      </c>
      <c r="O87" s="6"/>
      <c r="P87" s="6"/>
      <c r="Q87" s="6"/>
      <c r="R87" s="6">
        <f>ROUND($B$5*0.005,2)</f>
        <v>3.49</v>
      </c>
      <c r="S87" s="6">
        <f>ROUND($B$5*0.005,2)</f>
        <v>3.49</v>
      </c>
      <c r="T87" s="6">
        <f>ROUND($H$5*0.005,2)</f>
        <v>5.17</v>
      </c>
      <c r="U87" s="10">
        <f>SUM(M87)-N87</f>
        <v>2748.43</v>
      </c>
      <c r="V87" s="6">
        <f>L87+N87+R87+S87+T87</f>
        <v>1766.79</v>
      </c>
      <c r="W87" s="6">
        <f t="shared" si="3"/>
        <v>4515.2199999999993</v>
      </c>
      <c r="X87" s="7">
        <f t="shared" si="4"/>
        <v>0.39129654811947151</v>
      </c>
      <c r="Y87" s="7">
        <f t="shared" si="5"/>
        <v>0.64283609187790847</v>
      </c>
      <c r="Z87" s="13"/>
    </row>
    <row r="88" spans="1:26" x14ac:dyDescent="0.25">
      <c r="A88" s="1" t="s">
        <v>13</v>
      </c>
      <c r="B88" s="3">
        <f>B86+50</f>
        <v>2500</v>
      </c>
      <c r="C88" s="3">
        <f>C86</f>
        <v>207.9</v>
      </c>
      <c r="D88" s="3">
        <f>D86</f>
        <v>53</v>
      </c>
      <c r="E88" s="3">
        <f>E86</f>
        <v>37.5</v>
      </c>
      <c r="F88" s="1">
        <f>F86</f>
        <v>1.5</v>
      </c>
      <c r="G88" s="3">
        <f>F88*300</f>
        <v>450</v>
      </c>
      <c r="H88" s="3">
        <f>IF(G88&gt;B88,ROUND(B88/0.69,2),ROUND(((((B88-G88)*1.11111)+G88)/0.69),2))</f>
        <v>3953.3</v>
      </c>
      <c r="I88" s="3">
        <f>ROUND(H88*0.17,2)</f>
        <v>672.06</v>
      </c>
      <c r="J88" s="3">
        <f>ROUND(H88*0.125,2)</f>
        <v>494.16</v>
      </c>
      <c r="K88" s="3">
        <f>ROUND(H88*0.015,2)</f>
        <v>59.3</v>
      </c>
      <c r="L88" s="3"/>
      <c r="M88" s="3">
        <f>H88-I88-J88-K88</f>
        <v>2727.78</v>
      </c>
      <c r="N88" s="3">
        <f>IF((H88-I88-J88-K88-G88)&lt;0,0,ROUND((H88-I88-J88-K88-G88)*0.1,2))</f>
        <v>227.78</v>
      </c>
      <c r="O88" s="3">
        <f>ROUND(H88*0.06,2)</f>
        <v>237.2</v>
      </c>
      <c r="P88" s="3">
        <f>ROUND(H88*0.04,2)</f>
        <v>158.13</v>
      </c>
      <c r="Q88" s="3">
        <f>ROUND(H88*0.005,2)</f>
        <v>19.77</v>
      </c>
      <c r="R88" s="3">
        <f>ROUND(B88*0.005,2)</f>
        <v>12.5</v>
      </c>
      <c r="S88" s="3">
        <f>ROUND(B88*0.005,2)</f>
        <v>12.5</v>
      </c>
      <c r="T88" s="3">
        <f>ROUND(H88*0.005,2)</f>
        <v>19.77</v>
      </c>
      <c r="U88" s="9">
        <f>SUM(M88)-N88+C88+E88+D88</f>
        <v>2798.4</v>
      </c>
      <c r="V88" s="3">
        <f>SUM(I88:K88,N88,O88:T88)</f>
        <v>1913.17</v>
      </c>
      <c r="W88" s="3">
        <f t="shared" si="3"/>
        <v>4711.57</v>
      </c>
      <c r="X88" s="4">
        <f t="shared" si="4"/>
        <v>0.40605785332702266</v>
      </c>
      <c r="Y88" s="4">
        <f t="shared" si="5"/>
        <v>0.68366566609491142</v>
      </c>
      <c r="Z88" s="17">
        <f>W89-W88</f>
        <v>-111.20999999999913</v>
      </c>
    </row>
    <row r="89" spans="1:26" x14ac:dyDescent="0.25">
      <c r="A89" s="1" t="s">
        <v>14</v>
      </c>
      <c r="B89" s="18">
        <f>B88+C88+E88+D88</f>
        <v>2798.4</v>
      </c>
      <c r="C89" s="18"/>
      <c r="D89" s="18"/>
      <c r="E89" s="18"/>
      <c r="F89" s="1"/>
      <c r="G89" s="3">
        <v>800</v>
      </c>
      <c r="H89" s="3">
        <f>IF((B89-G89)&lt;0,ROUND(B89/0.675,2),ROUND((((((B89)-G89)*1.14944)+G89)/0.675),2))</f>
        <v>4588.21</v>
      </c>
      <c r="I89" s="3"/>
      <c r="J89" s="3"/>
      <c r="K89" s="3"/>
      <c r="L89" s="3">
        <f>ROUND(H89*0.325,2)</f>
        <v>1491.17</v>
      </c>
      <c r="M89" s="3">
        <f>H89-L89</f>
        <v>3097.04</v>
      </c>
      <c r="N89" s="3">
        <f>IF((M89-G89)&lt;0,0,ROUND((M89-G89)*0.13,2))</f>
        <v>298.62</v>
      </c>
      <c r="O89" s="3"/>
      <c r="P89" s="3"/>
      <c r="Q89" s="3"/>
      <c r="R89" s="3">
        <f>ROUND($B$5*0.005,2)</f>
        <v>3.49</v>
      </c>
      <c r="S89" s="3">
        <f>ROUND($B$5*0.005,2)</f>
        <v>3.49</v>
      </c>
      <c r="T89" s="3">
        <f>ROUND($H$5*0.005,2)</f>
        <v>5.17</v>
      </c>
      <c r="U89" s="9">
        <f>SUM(M89)-N89</f>
        <v>2798.42</v>
      </c>
      <c r="V89" s="3">
        <f>L89+N89+R89+S89+T89</f>
        <v>1801.94</v>
      </c>
      <c r="W89" s="3">
        <f t="shared" si="3"/>
        <v>4600.3600000000006</v>
      </c>
      <c r="X89" s="4">
        <f t="shared" si="4"/>
        <v>0.39169543253136707</v>
      </c>
      <c r="Y89" s="4">
        <f t="shared" si="5"/>
        <v>0.6439133511052666</v>
      </c>
      <c r="Z89" s="17"/>
    </row>
    <row r="90" spans="1:26" x14ac:dyDescent="0.25">
      <c r="A90" s="5" t="s">
        <v>13</v>
      </c>
      <c r="B90" s="6">
        <f>B88+50</f>
        <v>2550</v>
      </c>
      <c r="C90" s="6">
        <f>C88</f>
        <v>207.9</v>
      </c>
      <c r="D90" s="6">
        <f>D88</f>
        <v>53</v>
      </c>
      <c r="E90" s="6">
        <f>E88</f>
        <v>37.5</v>
      </c>
      <c r="F90" s="5">
        <f>F88</f>
        <v>1.5</v>
      </c>
      <c r="G90" s="6">
        <f>F90*300</f>
        <v>450</v>
      </c>
      <c r="H90" s="6">
        <f>IF(G90&gt;B90,ROUND(B90/0.69,2),ROUND(((((B90-G90)*1.11111)+G90)/0.69),2))</f>
        <v>4033.81</v>
      </c>
      <c r="I90" s="6">
        <f>ROUND(H90*0.17,2)</f>
        <v>685.75</v>
      </c>
      <c r="J90" s="6">
        <f>ROUND(H90*0.125,2)</f>
        <v>504.23</v>
      </c>
      <c r="K90" s="6">
        <f>ROUND(H90*0.015,2)</f>
        <v>60.51</v>
      </c>
      <c r="L90" s="6"/>
      <c r="M90" s="6">
        <f>H90-I90-J90-K90</f>
        <v>2783.3199999999997</v>
      </c>
      <c r="N90" s="6">
        <f>IF((H90-I90-J90-K90-G90)&lt;0,0,ROUND((H90-I90-J90-K90-G90)*0.1,2))</f>
        <v>233.33</v>
      </c>
      <c r="O90" s="6">
        <f>ROUND(H90*0.06,2)</f>
        <v>242.03</v>
      </c>
      <c r="P90" s="6">
        <f>ROUND(H90*0.04,2)</f>
        <v>161.35</v>
      </c>
      <c r="Q90" s="6">
        <f>ROUND(H90*0.005,2)</f>
        <v>20.170000000000002</v>
      </c>
      <c r="R90" s="6">
        <f>ROUND(B90*0.005,2)</f>
        <v>12.75</v>
      </c>
      <c r="S90" s="6">
        <f>ROUND(B90*0.005,2)</f>
        <v>12.75</v>
      </c>
      <c r="T90" s="6">
        <f>ROUND(H90*0.005,2)</f>
        <v>20.170000000000002</v>
      </c>
      <c r="U90" s="10">
        <f>SUM(M90)-N90+C90+E90+D90</f>
        <v>2848.39</v>
      </c>
      <c r="V90" s="6">
        <f>SUM(I90:K90,N90,O90:T90)</f>
        <v>1953.04</v>
      </c>
      <c r="W90" s="6">
        <f t="shared" si="3"/>
        <v>4801.43</v>
      </c>
      <c r="X90" s="7">
        <f t="shared" si="4"/>
        <v>0.40676215210885086</v>
      </c>
      <c r="Y90" s="7">
        <f t="shared" si="5"/>
        <v>0.68566453329775767</v>
      </c>
      <c r="Z90" s="13">
        <f>W91-W90</f>
        <v>-115.93000000000029</v>
      </c>
    </row>
    <row r="91" spans="1:26" x14ac:dyDescent="0.25">
      <c r="A91" s="5" t="s">
        <v>14</v>
      </c>
      <c r="B91" s="14">
        <f>B90+C90+E90+D90</f>
        <v>2848.4</v>
      </c>
      <c r="C91" s="15"/>
      <c r="D91" s="15"/>
      <c r="E91" s="16"/>
      <c r="F91" s="5"/>
      <c r="G91" s="6">
        <v>800</v>
      </c>
      <c r="H91" s="6">
        <f>IF((B91-G91)&lt;0,ROUND(B91/0.675,2),ROUND((((((B91)-G91)*1.14944)+G91)/0.675),2))</f>
        <v>4673.3500000000004</v>
      </c>
      <c r="I91" s="6"/>
      <c r="J91" s="6"/>
      <c r="K91" s="6"/>
      <c r="L91" s="6">
        <f>ROUND(H91*0.325,2)</f>
        <v>1518.84</v>
      </c>
      <c r="M91" s="6">
        <f>H91-L91</f>
        <v>3154.51</v>
      </c>
      <c r="N91" s="6">
        <f>IF((M91-G91)&lt;0,0,ROUND((M91-G91)*0.13,2))</f>
        <v>306.08999999999997</v>
      </c>
      <c r="O91" s="6"/>
      <c r="P91" s="6"/>
      <c r="Q91" s="6"/>
      <c r="R91" s="6">
        <f>ROUND($B$5*0.005,2)</f>
        <v>3.49</v>
      </c>
      <c r="S91" s="6">
        <f>ROUND($B$5*0.005,2)</f>
        <v>3.49</v>
      </c>
      <c r="T91" s="6">
        <f>ROUND($H$5*0.005,2)</f>
        <v>5.17</v>
      </c>
      <c r="U91" s="10">
        <f>SUM(M91)-N91</f>
        <v>2848.42</v>
      </c>
      <c r="V91" s="6">
        <f>L91+N91+R91+S91+T91</f>
        <v>1837.08</v>
      </c>
      <c r="W91" s="6">
        <f t="shared" si="3"/>
        <v>4685.5</v>
      </c>
      <c r="X91" s="7">
        <f t="shared" si="4"/>
        <v>0.39207768647956459</v>
      </c>
      <c r="Y91" s="7">
        <f t="shared" si="5"/>
        <v>0.64494702326201891</v>
      </c>
      <c r="Z91" s="13"/>
    </row>
    <row r="92" spans="1:26" x14ac:dyDescent="0.25">
      <c r="A92" s="1" t="s">
        <v>13</v>
      </c>
      <c r="B92" s="3">
        <f>B90+50</f>
        <v>2600</v>
      </c>
      <c r="C92" s="3">
        <f>C90</f>
        <v>207.9</v>
      </c>
      <c r="D92" s="3">
        <f>D90</f>
        <v>53</v>
      </c>
      <c r="E92" s="3">
        <f>E90</f>
        <v>37.5</v>
      </c>
      <c r="F92" s="1">
        <f>F90</f>
        <v>1.5</v>
      </c>
      <c r="G92" s="3">
        <f>F92*300</f>
        <v>450</v>
      </c>
      <c r="H92" s="3">
        <f>IF(G92&gt;B92,ROUND(B92/0.69,2),ROUND(((((B92-G92)*1.11111)+G92)/0.69),2))</f>
        <v>4114.33</v>
      </c>
      <c r="I92" s="3">
        <f>ROUND(H92*0.17,2)</f>
        <v>699.44</v>
      </c>
      <c r="J92" s="3">
        <f>ROUND(H92*0.125,2)</f>
        <v>514.29</v>
      </c>
      <c r="K92" s="3">
        <f>ROUND(H92*0.015,2)</f>
        <v>61.71</v>
      </c>
      <c r="L92" s="3"/>
      <c r="M92" s="3">
        <f>H92-I92-J92-K92</f>
        <v>2838.89</v>
      </c>
      <c r="N92" s="3">
        <f>IF((H92-I92-J92-K92-G92)&lt;0,0,ROUND((H92-I92-J92-K92-G92)*0.1,2))</f>
        <v>238.89</v>
      </c>
      <c r="O92" s="3">
        <f>ROUND(H92*0.06,2)</f>
        <v>246.86</v>
      </c>
      <c r="P92" s="3">
        <f>ROUND(H92*0.04,2)</f>
        <v>164.57</v>
      </c>
      <c r="Q92" s="3">
        <f>ROUND(H92*0.005,2)</f>
        <v>20.57</v>
      </c>
      <c r="R92" s="3">
        <f>ROUND(B92*0.005,2)</f>
        <v>13</v>
      </c>
      <c r="S92" s="3">
        <f>ROUND(B92*0.005,2)</f>
        <v>13</v>
      </c>
      <c r="T92" s="3">
        <f>ROUND(H92*0.005,2)</f>
        <v>20.57</v>
      </c>
      <c r="U92" s="9">
        <f>SUM(M92)-N92+C92+E92+D92</f>
        <v>2898.4</v>
      </c>
      <c r="V92" s="3">
        <f>SUM(I92:K92,N92,O92:T92)</f>
        <v>1992.8999999999999</v>
      </c>
      <c r="W92" s="3">
        <f t="shared" si="3"/>
        <v>4891.3</v>
      </c>
      <c r="X92" s="4">
        <f t="shared" si="4"/>
        <v>0.40743769550017372</v>
      </c>
      <c r="Y92" s="4">
        <f t="shared" si="5"/>
        <v>0.68758625448523314</v>
      </c>
      <c r="Z92" s="17">
        <f>W93-W92</f>
        <v>-120.65000000000055</v>
      </c>
    </row>
    <row r="93" spans="1:26" x14ac:dyDescent="0.25">
      <c r="A93" s="1" t="s">
        <v>14</v>
      </c>
      <c r="B93" s="18">
        <f>B92+C92+E92+D92</f>
        <v>2898.4</v>
      </c>
      <c r="C93" s="18"/>
      <c r="D93" s="18"/>
      <c r="E93" s="18"/>
      <c r="F93" s="1"/>
      <c r="G93" s="3">
        <v>800</v>
      </c>
      <c r="H93" s="3">
        <f>IF((B93-G93)&lt;0,ROUND(B93/0.675,2),ROUND((((((B93)-G93)*1.14944)+G93)/0.675),2))</f>
        <v>4758.5</v>
      </c>
      <c r="I93" s="3"/>
      <c r="J93" s="3"/>
      <c r="K93" s="3"/>
      <c r="L93" s="3">
        <f>ROUND(H93*0.325,2)</f>
        <v>1546.51</v>
      </c>
      <c r="M93" s="3">
        <f>H93-L93</f>
        <v>3211.99</v>
      </c>
      <c r="N93" s="3">
        <f>IF((M93-G93)&lt;0,0,ROUND((M93-G93)*0.13,2))</f>
        <v>313.56</v>
      </c>
      <c r="O93" s="3"/>
      <c r="P93" s="3"/>
      <c r="Q93" s="3"/>
      <c r="R93" s="3">
        <f>ROUND($B$5*0.005,2)</f>
        <v>3.49</v>
      </c>
      <c r="S93" s="3">
        <f>ROUND($B$5*0.005,2)</f>
        <v>3.49</v>
      </c>
      <c r="T93" s="3">
        <f>ROUND($H$5*0.005,2)</f>
        <v>5.17</v>
      </c>
      <c r="U93" s="9">
        <f>SUM(M93)-N93</f>
        <v>2898.43</v>
      </c>
      <c r="V93" s="3">
        <f>L93+N93+R93+S93+T93</f>
        <v>1872.22</v>
      </c>
      <c r="W93" s="3">
        <f t="shared" si="3"/>
        <v>4770.6499999999996</v>
      </c>
      <c r="X93" s="4">
        <f t="shared" si="4"/>
        <v>0.39244547388720619</v>
      </c>
      <c r="Y93" s="4">
        <f t="shared" si="5"/>
        <v>0.64594280351776656</v>
      </c>
      <c r="Z93" s="17"/>
    </row>
    <row r="94" spans="1:26" x14ac:dyDescent="0.25">
      <c r="A94" s="5" t="s">
        <v>13</v>
      </c>
      <c r="B94" s="6">
        <f>B92+50</f>
        <v>2650</v>
      </c>
      <c r="C94" s="6">
        <f>C92</f>
        <v>207.9</v>
      </c>
      <c r="D94" s="6">
        <f>D92</f>
        <v>53</v>
      </c>
      <c r="E94" s="6">
        <f>E92</f>
        <v>37.5</v>
      </c>
      <c r="F94" s="5">
        <f>F92</f>
        <v>1.5</v>
      </c>
      <c r="G94" s="6">
        <f>F94*300</f>
        <v>450</v>
      </c>
      <c r="H94" s="6">
        <f>IF(G94&gt;B94,ROUND(B94/0.69,2),ROUND(((((B94-G94)*1.11111)+G94)/0.69),2))</f>
        <v>4194.84</v>
      </c>
      <c r="I94" s="6">
        <f>ROUND(H94*0.17,2)</f>
        <v>713.12</v>
      </c>
      <c r="J94" s="6">
        <f>ROUND(H94*0.125,2)</f>
        <v>524.36</v>
      </c>
      <c r="K94" s="6">
        <f>ROUND(H94*0.015,2)</f>
        <v>62.92</v>
      </c>
      <c r="L94" s="6"/>
      <c r="M94" s="6">
        <f>H94-I94-J94-K94</f>
        <v>2894.44</v>
      </c>
      <c r="N94" s="6">
        <f>IF((H94-I94-J94-K94-G94)&lt;0,0,ROUND((H94-I94-J94-K94-G94)*0.1,2))</f>
        <v>244.44</v>
      </c>
      <c r="O94" s="6">
        <f>ROUND(H94*0.06,2)</f>
        <v>251.69</v>
      </c>
      <c r="P94" s="6">
        <f>ROUND(H94*0.04,2)</f>
        <v>167.79</v>
      </c>
      <c r="Q94" s="6">
        <f>ROUND(H94*0.005,2)</f>
        <v>20.97</v>
      </c>
      <c r="R94" s="6">
        <f>ROUND(B94*0.005,2)</f>
        <v>13.25</v>
      </c>
      <c r="S94" s="6">
        <f>ROUND(B94*0.005,2)</f>
        <v>13.25</v>
      </c>
      <c r="T94" s="6">
        <f>ROUND(H94*0.005,2)</f>
        <v>20.97</v>
      </c>
      <c r="U94" s="10">
        <f>SUM(M94)-N94+C94+E94+D94</f>
        <v>2948.4</v>
      </c>
      <c r="V94" s="6">
        <f>SUM(I94:K94,N94,O94:T94)</f>
        <v>2032.7600000000002</v>
      </c>
      <c r="W94" s="6">
        <f t="shared" si="3"/>
        <v>4981.16</v>
      </c>
      <c r="X94" s="7">
        <f t="shared" si="4"/>
        <v>0.40808968192148021</v>
      </c>
      <c r="Y94" s="7">
        <f t="shared" si="5"/>
        <v>0.68944512277845615</v>
      </c>
      <c r="Z94" s="13">
        <f>W95-W94</f>
        <v>-125.36999999999898</v>
      </c>
    </row>
    <row r="95" spans="1:26" x14ac:dyDescent="0.25">
      <c r="A95" s="5" t="s">
        <v>14</v>
      </c>
      <c r="B95" s="14">
        <f>B94+C94+E94+D94</f>
        <v>2948.4</v>
      </c>
      <c r="C95" s="15"/>
      <c r="D95" s="15"/>
      <c r="E95" s="16"/>
      <c r="F95" s="5"/>
      <c r="G95" s="6">
        <v>800</v>
      </c>
      <c r="H95" s="6">
        <f>IF((B95-G95)&lt;0,ROUND(B95/0.675,2),ROUND((((((B95)-G95)*1.14944)+G95)/0.675),2))</f>
        <v>4843.6400000000003</v>
      </c>
      <c r="I95" s="6"/>
      <c r="J95" s="6"/>
      <c r="K95" s="6"/>
      <c r="L95" s="6">
        <f>ROUND(H95*0.325,2)</f>
        <v>1574.18</v>
      </c>
      <c r="M95" s="6">
        <f>H95-L95</f>
        <v>3269.46</v>
      </c>
      <c r="N95" s="6">
        <f>IF((M95-G95)&lt;0,0,ROUND((M95-G95)*0.13,2))</f>
        <v>321.02999999999997</v>
      </c>
      <c r="O95" s="6"/>
      <c r="P95" s="6"/>
      <c r="Q95" s="6"/>
      <c r="R95" s="6">
        <f>ROUND($B$5*0.005,2)</f>
        <v>3.49</v>
      </c>
      <c r="S95" s="6">
        <f>ROUND($B$5*0.005,2)</f>
        <v>3.49</v>
      </c>
      <c r="T95" s="6">
        <f>ROUND($H$5*0.005,2)</f>
        <v>5.17</v>
      </c>
      <c r="U95" s="10">
        <f>SUM(M95)-N95</f>
        <v>2948.4300000000003</v>
      </c>
      <c r="V95" s="6">
        <f>L95+N95+R95+S95+T95</f>
        <v>1907.3600000000001</v>
      </c>
      <c r="W95" s="6">
        <f t="shared" si="3"/>
        <v>4855.7900000000009</v>
      </c>
      <c r="X95" s="7">
        <f t="shared" si="4"/>
        <v>0.39280117138508869</v>
      </c>
      <c r="Y95" s="7">
        <f t="shared" si="5"/>
        <v>0.64690699796162698</v>
      </c>
      <c r="Z95" s="13"/>
    </row>
    <row r="96" spans="1:26" x14ac:dyDescent="0.25">
      <c r="A96" s="1" t="s">
        <v>13</v>
      </c>
      <c r="B96" s="3">
        <f>B94+50</f>
        <v>2700</v>
      </c>
      <c r="C96" s="3">
        <f>C94</f>
        <v>207.9</v>
      </c>
      <c r="D96" s="3">
        <f>D94</f>
        <v>53</v>
      </c>
      <c r="E96" s="3">
        <f>E94</f>
        <v>37.5</v>
      </c>
      <c r="F96" s="1">
        <f>F94</f>
        <v>1.5</v>
      </c>
      <c r="G96" s="3">
        <f>F96*300</f>
        <v>450</v>
      </c>
      <c r="H96" s="3">
        <f>IF(G96&gt;B96,ROUND(B96/0.69,2),ROUND(((((B96-G96)*1.11111)+G96)/0.69),2))</f>
        <v>4275.3599999999997</v>
      </c>
      <c r="I96" s="3">
        <f>ROUND(H96*0.17,2)</f>
        <v>726.81</v>
      </c>
      <c r="J96" s="3">
        <f>ROUND(H96*0.125,2)</f>
        <v>534.41999999999996</v>
      </c>
      <c r="K96" s="3">
        <f>ROUND(H96*0.015,2)</f>
        <v>64.13</v>
      </c>
      <c r="L96" s="3"/>
      <c r="M96" s="3">
        <f>H96-I96-J96-K96</f>
        <v>2949.9999999999995</v>
      </c>
      <c r="N96" s="3">
        <f>IF((H96-I96-J96-K96-G96)&lt;0,0,ROUND((H96-I96-J96-K96-G96)*0.1,2))</f>
        <v>250</v>
      </c>
      <c r="O96" s="3">
        <f>ROUND(H96*0.06,2)</f>
        <v>256.52</v>
      </c>
      <c r="P96" s="3">
        <f>ROUND(H96*0.04,2)</f>
        <v>171.01</v>
      </c>
      <c r="Q96" s="3">
        <f>ROUND(H96*0.005,2)</f>
        <v>21.38</v>
      </c>
      <c r="R96" s="3">
        <f>ROUND(B96*0.005,2)</f>
        <v>13.5</v>
      </c>
      <c r="S96" s="3">
        <f>ROUND(B96*0.005,2)</f>
        <v>13.5</v>
      </c>
      <c r="T96" s="3">
        <f>ROUND(H96*0.005,2)</f>
        <v>21.38</v>
      </c>
      <c r="U96" s="9">
        <f>SUM(M96)-N96+C96+E96+D96</f>
        <v>2998.3999999999996</v>
      </c>
      <c r="V96" s="3">
        <f>SUM(I96:K96,N96,O96:T96)</f>
        <v>2072.6500000000005</v>
      </c>
      <c r="W96" s="3">
        <f t="shared" si="3"/>
        <v>5071.05</v>
      </c>
      <c r="X96" s="4">
        <f t="shared" si="4"/>
        <v>0.40872205953402163</v>
      </c>
      <c r="Y96" s="4">
        <f t="shared" si="5"/>
        <v>0.69125200106723617</v>
      </c>
      <c r="Z96" s="17">
        <f>W97-W96</f>
        <v>-130.11999999999989</v>
      </c>
    </row>
    <row r="97" spans="1:26" x14ac:dyDescent="0.25">
      <c r="A97" s="1" t="s">
        <v>14</v>
      </c>
      <c r="B97" s="18">
        <f>B96+C96+E96+D96</f>
        <v>2998.4</v>
      </c>
      <c r="C97" s="18"/>
      <c r="D97" s="18"/>
      <c r="E97" s="18"/>
      <c r="F97" s="1"/>
      <c r="G97" s="3">
        <v>800</v>
      </c>
      <c r="H97" s="3">
        <f>IF((B97-G97)&lt;0,ROUND(B97/0.675,2),ROUND((((((B97)-G97)*1.14944)+G97)/0.675),2))</f>
        <v>4928.78</v>
      </c>
      <c r="I97" s="3"/>
      <c r="J97" s="3"/>
      <c r="K97" s="3"/>
      <c r="L97" s="3">
        <f>ROUND(H97*0.325,2)</f>
        <v>1601.85</v>
      </c>
      <c r="M97" s="3">
        <f>H97-L97</f>
        <v>3326.93</v>
      </c>
      <c r="N97" s="3">
        <f>IF((M97-G97)&lt;0,0,ROUND((M97-G97)*0.13,2))</f>
        <v>328.5</v>
      </c>
      <c r="O97" s="3"/>
      <c r="P97" s="3"/>
      <c r="Q97" s="3"/>
      <c r="R97" s="3">
        <f>ROUND($B$5*0.005,2)</f>
        <v>3.49</v>
      </c>
      <c r="S97" s="3">
        <f>ROUND($B$5*0.005,2)</f>
        <v>3.49</v>
      </c>
      <c r="T97" s="3">
        <f>ROUND($H$5*0.005,2)</f>
        <v>5.17</v>
      </c>
      <c r="U97" s="9">
        <f>SUM(M97)-N97</f>
        <v>2998.43</v>
      </c>
      <c r="V97" s="3">
        <f>L97+N97+R97+S97+T97</f>
        <v>1942.5</v>
      </c>
      <c r="W97" s="3">
        <f t="shared" si="3"/>
        <v>4940.93</v>
      </c>
      <c r="X97" s="4">
        <f t="shared" si="4"/>
        <v>0.39314461042759152</v>
      </c>
      <c r="Y97" s="4">
        <f t="shared" si="5"/>
        <v>0.64783903576204882</v>
      </c>
      <c r="Z97" s="17"/>
    </row>
    <row r="98" spans="1:26" x14ac:dyDescent="0.25">
      <c r="A98" s="5" t="s">
        <v>13</v>
      </c>
      <c r="B98" s="6">
        <f>B96+50</f>
        <v>2750</v>
      </c>
      <c r="C98" s="6">
        <f>C96</f>
        <v>207.9</v>
      </c>
      <c r="D98" s="6">
        <f>D96</f>
        <v>53</v>
      </c>
      <c r="E98" s="6">
        <f>E96</f>
        <v>37.5</v>
      </c>
      <c r="F98" s="5">
        <f>F96</f>
        <v>1.5</v>
      </c>
      <c r="G98" s="6">
        <f>F98*300</f>
        <v>450</v>
      </c>
      <c r="H98" s="6">
        <f>IF(G98&gt;B98,ROUND(B98/0.69,2),ROUND(((((B98-G98)*1.11111)+G98)/0.69),2))</f>
        <v>4355.87</v>
      </c>
      <c r="I98" s="6">
        <f>ROUND(H98*0.17,2)</f>
        <v>740.5</v>
      </c>
      <c r="J98" s="6">
        <f>ROUND(H98*0.125,2)</f>
        <v>544.48</v>
      </c>
      <c r="K98" s="6">
        <f>ROUND(H98*0.015,2)</f>
        <v>65.34</v>
      </c>
      <c r="L98" s="6"/>
      <c r="M98" s="6">
        <f>H98-I98-J98-K98</f>
        <v>3005.5499999999997</v>
      </c>
      <c r="N98" s="6">
        <f>IF((H98-I98-J98-K98-G98)&lt;0,0,ROUND((H98-I98-J98-K98-G98)*0.1,2))</f>
        <v>255.56</v>
      </c>
      <c r="O98" s="6">
        <f>ROUND(H98*0.06,2)</f>
        <v>261.35000000000002</v>
      </c>
      <c r="P98" s="6">
        <f>ROUND(H98*0.04,2)</f>
        <v>174.23</v>
      </c>
      <c r="Q98" s="6">
        <f>ROUND(H98*0.005,2)</f>
        <v>21.78</v>
      </c>
      <c r="R98" s="6">
        <f>ROUND(B98*0.005,2)</f>
        <v>13.75</v>
      </c>
      <c r="S98" s="6">
        <f>ROUND(B98*0.005,2)</f>
        <v>13.75</v>
      </c>
      <c r="T98" s="6">
        <f>ROUND(H98*0.005,2)</f>
        <v>21.78</v>
      </c>
      <c r="U98" s="10">
        <f>SUM(M98)-N98+C98+E98+D98</f>
        <v>3048.39</v>
      </c>
      <c r="V98" s="6">
        <f>SUM(I98:K98,N98,O98:T98)</f>
        <v>2112.5200000000004</v>
      </c>
      <c r="W98" s="6">
        <f t="shared" si="3"/>
        <v>5160.91</v>
      </c>
      <c r="X98" s="7">
        <f t="shared" si="4"/>
        <v>0.40933091257162024</v>
      </c>
      <c r="Y98" s="7">
        <f t="shared" si="5"/>
        <v>0.6929953188404373</v>
      </c>
      <c r="Z98" s="13">
        <f>W99-W98</f>
        <v>-134.82999999999993</v>
      </c>
    </row>
    <row r="99" spans="1:26" x14ac:dyDescent="0.25">
      <c r="A99" s="5" t="s">
        <v>14</v>
      </c>
      <c r="B99" s="14">
        <f>B98+C98+E98+D98</f>
        <v>3048.4</v>
      </c>
      <c r="C99" s="15"/>
      <c r="D99" s="15"/>
      <c r="E99" s="16"/>
      <c r="F99" s="5"/>
      <c r="G99" s="6">
        <v>800</v>
      </c>
      <c r="H99" s="6">
        <f>IF((B99-G99)&lt;0,ROUND(B99/0.675,2),ROUND((((((B99)-G99)*1.14944)+G99)/0.675),2))</f>
        <v>5013.93</v>
      </c>
      <c r="I99" s="6"/>
      <c r="J99" s="6"/>
      <c r="K99" s="6"/>
      <c r="L99" s="6">
        <f>ROUND(H99*0.325,2)</f>
        <v>1629.53</v>
      </c>
      <c r="M99" s="6">
        <f>H99-L99</f>
        <v>3384.4000000000005</v>
      </c>
      <c r="N99" s="6">
        <f>IF((M99-G99)&lt;0,0,ROUND((M99-G99)*0.13,2))</f>
        <v>335.97</v>
      </c>
      <c r="O99" s="6"/>
      <c r="P99" s="6"/>
      <c r="Q99" s="6"/>
      <c r="R99" s="6">
        <f>ROUND($B$5*0.005,2)</f>
        <v>3.49</v>
      </c>
      <c r="S99" s="6">
        <f>ROUND($B$5*0.005,2)</f>
        <v>3.49</v>
      </c>
      <c r="T99" s="6">
        <f>ROUND($H$5*0.005,2)</f>
        <v>5.17</v>
      </c>
      <c r="U99" s="10">
        <f>SUM(M99)-N99</f>
        <v>3048.4300000000003</v>
      </c>
      <c r="V99" s="6">
        <f>L99+N99+R99+S99+T99</f>
        <v>1977.65</v>
      </c>
      <c r="W99" s="6">
        <f t="shared" si="3"/>
        <v>5026.08</v>
      </c>
      <c r="X99" s="7">
        <f t="shared" si="4"/>
        <v>0.39347762073027093</v>
      </c>
      <c r="Y99" s="7">
        <f t="shared" si="5"/>
        <v>0.64874377958490104</v>
      </c>
      <c r="Z99" s="13"/>
    </row>
    <row r="100" spans="1:26" x14ac:dyDescent="0.25">
      <c r="A100" s="1" t="s">
        <v>13</v>
      </c>
      <c r="B100" s="3">
        <f>B98+50</f>
        <v>2800</v>
      </c>
      <c r="C100" s="3">
        <f>C98</f>
        <v>207.9</v>
      </c>
      <c r="D100" s="3">
        <f>D98</f>
        <v>53</v>
      </c>
      <c r="E100" s="3">
        <f>E98</f>
        <v>37.5</v>
      </c>
      <c r="F100" s="1">
        <f>F98</f>
        <v>1.5</v>
      </c>
      <c r="G100" s="3">
        <f>F100*300</f>
        <v>450</v>
      </c>
      <c r="H100" s="3">
        <f>IF(G100&gt;B100,ROUND(B100/0.69,2),ROUND(((((B100-G100)*1.11111)+G100)/0.69),2))</f>
        <v>4436.3900000000003</v>
      </c>
      <c r="I100" s="3">
        <f>ROUND(H100*0.17,2)</f>
        <v>754.19</v>
      </c>
      <c r="J100" s="3">
        <f>ROUND(H100*0.125,2)</f>
        <v>554.54999999999995</v>
      </c>
      <c r="K100" s="3">
        <f>ROUND(H100*0.015,2)</f>
        <v>66.55</v>
      </c>
      <c r="L100" s="3"/>
      <c r="M100" s="3">
        <f>H100-I100-J100-K100</f>
        <v>3061.1000000000004</v>
      </c>
      <c r="N100" s="3">
        <f>IF((H100-I100-J100-K100-G100)&lt;0,0,ROUND((H100-I100-J100-K100-G100)*0.1,2))</f>
        <v>261.11</v>
      </c>
      <c r="O100" s="3">
        <f>ROUND(H100*0.06,2)</f>
        <v>266.18</v>
      </c>
      <c r="P100" s="3">
        <f>ROUND(H100*0.04,2)</f>
        <v>177.46</v>
      </c>
      <c r="Q100" s="3">
        <f>ROUND(H100*0.005,2)</f>
        <v>22.18</v>
      </c>
      <c r="R100" s="3">
        <f>ROUND(B100*0.005,2)</f>
        <v>14</v>
      </c>
      <c r="S100" s="3">
        <f>ROUND(B100*0.005,2)</f>
        <v>14</v>
      </c>
      <c r="T100" s="3">
        <f>ROUND(H100*0.005,2)</f>
        <v>22.18</v>
      </c>
      <c r="U100" s="9">
        <f>SUM(M100)-N100+C100+E100+D100</f>
        <v>3098.3900000000003</v>
      </c>
      <c r="V100" s="3">
        <f>SUM(I100:K100,N100,O100:T100)</f>
        <v>2152.3999999999996</v>
      </c>
      <c r="W100" s="3">
        <f t="shared" si="3"/>
        <v>5250.79</v>
      </c>
      <c r="X100" s="4">
        <f t="shared" si="4"/>
        <v>0.40991926929090666</v>
      </c>
      <c r="Y100" s="4">
        <f t="shared" si="5"/>
        <v>0.69468336781360618</v>
      </c>
      <c r="Z100" s="17">
        <f>W101-W100</f>
        <v>-139.56999999999971</v>
      </c>
    </row>
    <row r="101" spans="1:26" x14ac:dyDescent="0.25">
      <c r="A101" s="1" t="s">
        <v>14</v>
      </c>
      <c r="B101" s="18">
        <f>B100+C100+E100+D100</f>
        <v>3098.4</v>
      </c>
      <c r="C101" s="18"/>
      <c r="D101" s="18"/>
      <c r="E101" s="18"/>
      <c r="F101" s="1"/>
      <c r="G101" s="3">
        <v>800</v>
      </c>
      <c r="H101" s="3">
        <f>IF((B101-G101)&lt;0,ROUND(B101/0.675,2),ROUND((((((B101)-G101)*1.14944)+G101)/0.675),2))</f>
        <v>5099.07</v>
      </c>
      <c r="I101" s="3"/>
      <c r="J101" s="3"/>
      <c r="K101" s="3"/>
      <c r="L101" s="3">
        <f>ROUND(H101*0.325,2)</f>
        <v>1657.2</v>
      </c>
      <c r="M101" s="3">
        <f>H101-L101</f>
        <v>3441.87</v>
      </c>
      <c r="N101" s="3">
        <f>IF((M101-G101)&lt;0,0,ROUND((M101-G101)*0.13,2))</f>
        <v>343.44</v>
      </c>
      <c r="O101" s="3"/>
      <c r="P101" s="3"/>
      <c r="Q101" s="3"/>
      <c r="R101" s="3">
        <f>ROUND($B$5*0.005,2)</f>
        <v>3.49</v>
      </c>
      <c r="S101" s="3">
        <f>ROUND($B$5*0.005,2)</f>
        <v>3.49</v>
      </c>
      <c r="T101" s="3">
        <f>ROUND($H$5*0.005,2)</f>
        <v>5.17</v>
      </c>
      <c r="U101" s="9">
        <f>SUM(M101)-N101</f>
        <v>3098.43</v>
      </c>
      <c r="V101" s="3">
        <f>L101+N101+R101+S101+T101</f>
        <v>2012.7900000000002</v>
      </c>
      <c r="W101" s="3">
        <f t="shared" si="3"/>
        <v>5111.22</v>
      </c>
      <c r="X101" s="4">
        <f t="shared" si="4"/>
        <v>0.39379834951342341</v>
      </c>
      <c r="Y101" s="4">
        <f t="shared" si="5"/>
        <v>0.64961609589372693</v>
      </c>
      <c r="Z101" s="17"/>
    </row>
    <row r="102" spans="1:26" x14ac:dyDescent="0.25">
      <c r="A102" s="5" t="s">
        <v>13</v>
      </c>
      <c r="B102" s="6">
        <f>B100+50</f>
        <v>2850</v>
      </c>
      <c r="C102" s="6">
        <f>C100</f>
        <v>207.9</v>
      </c>
      <c r="D102" s="6">
        <f>D100</f>
        <v>53</v>
      </c>
      <c r="E102" s="6">
        <f>E100</f>
        <v>37.5</v>
      </c>
      <c r="F102" s="5">
        <f>F100</f>
        <v>1.5</v>
      </c>
      <c r="G102" s="6">
        <f>F102*300</f>
        <v>450</v>
      </c>
      <c r="H102" s="6">
        <f>IF(G102&gt;B102,ROUND(B102/0.69,2),ROUND(((((B102-G102)*1.11111)+G102)/0.69),2))</f>
        <v>4516.8999999999996</v>
      </c>
      <c r="I102" s="6">
        <f>ROUND(H102*0.17,2)</f>
        <v>767.87</v>
      </c>
      <c r="J102" s="6">
        <f>ROUND(H102*0.125,2)</f>
        <v>564.61</v>
      </c>
      <c r="K102" s="6">
        <f>ROUND(H102*0.015,2)</f>
        <v>67.75</v>
      </c>
      <c r="L102" s="6"/>
      <c r="M102" s="6">
        <f>H102-I102-J102-K102</f>
        <v>3116.6699999999996</v>
      </c>
      <c r="N102" s="6">
        <f>IF((H102-I102-J102-K102-G102)&lt;0,0,ROUND((H102-I102-J102-K102-G102)*0.1,2))</f>
        <v>266.67</v>
      </c>
      <c r="O102" s="6">
        <f>ROUND(H102*0.06,2)</f>
        <v>271.01</v>
      </c>
      <c r="P102" s="6">
        <f>ROUND(H102*0.04,2)</f>
        <v>180.68</v>
      </c>
      <c r="Q102" s="6">
        <f>ROUND(H102*0.005,2)</f>
        <v>22.58</v>
      </c>
      <c r="R102" s="6">
        <f>ROUND(B102*0.005,2)</f>
        <v>14.25</v>
      </c>
      <c r="S102" s="6">
        <f>ROUND(B102*0.005,2)</f>
        <v>14.25</v>
      </c>
      <c r="T102" s="6">
        <f>ROUND(H102*0.005,2)</f>
        <v>22.58</v>
      </c>
      <c r="U102" s="10">
        <f>SUM(M102)-N102+C102+E102+D102</f>
        <v>3148.3999999999996</v>
      </c>
      <c r="V102" s="6">
        <f>SUM(I102:K102,N102,O102:T102)</f>
        <v>2192.25</v>
      </c>
      <c r="W102" s="6">
        <f t="shared" si="3"/>
        <v>5340.65</v>
      </c>
      <c r="X102" s="7">
        <f t="shared" si="4"/>
        <v>0.41048374261559928</v>
      </c>
      <c r="Y102" s="7">
        <f t="shared" si="5"/>
        <v>0.69630606022106478</v>
      </c>
      <c r="Z102" s="13">
        <f>W103-W102</f>
        <v>-144.28999999999905</v>
      </c>
    </row>
    <row r="103" spans="1:26" x14ac:dyDescent="0.25">
      <c r="A103" s="5" t="s">
        <v>14</v>
      </c>
      <c r="B103" s="14">
        <f>B102+C102+E102+D102</f>
        <v>3148.4</v>
      </c>
      <c r="C103" s="15"/>
      <c r="D103" s="15"/>
      <c r="E103" s="16"/>
      <c r="F103" s="5"/>
      <c r="G103" s="6">
        <v>800</v>
      </c>
      <c r="H103" s="6">
        <f>IF((B103-G103)&lt;0,ROUND(B103/0.675,2),ROUND((((((B103)-G103)*1.14944)+G103)/0.675),2))</f>
        <v>5184.21</v>
      </c>
      <c r="I103" s="6"/>
      <c r="J103" s="6"/>
      <c r="K103" s="6"/>
      <c r="L103" s="6">
        <f>ROUND(H103*0.325,2)</f>
        <v>1684.87</v>
      </c>
      <c r="M103" s="6">
        <f>H103-L103</f>
        <v>3499.34</v>
      </c>
      <c r="N103" s="6">
        <f>IF((M103-G103)&lt;0,0,ROUND((M103-G103)*0.13,2))</f>
        <v>350.91</v>
      </c>
      <c r="O103" s="6"/>
      <c r="P103" s="6"/>
      <c r="Q103" s="6"/>
      <c r="R103" s="6">
        <f>ROUND($B$5*0.005,2)</f>
        <v>3.49</v>
      </c>
      <c r="S103" s="6">
        <f>ROUND($B$5*0.005,2)</f>
        <v>3.49</v>
      </c>
      <c r="T103" s="6">
        <f>ROUND($H$5*0.005,2)</f>
        <v>5.17</v>
      </c>
      <c r="U103" s="10">
        <f>SUM(M103)-N103</f>
        <v>3148.4300000000003</v>
      </c>
      <c r="V103" s="6">
        <f>L103+N103+R103+S103+T103</f>
        <v>2047.93</v>
      </c>
      <c r="W103" s="6">
        <f t="shared" si="3"/>
        <v>5196.3600000000006</v>
      </c>
      <c r="X103" s="7">
        <f t="shared" si="4"/>
        <v>0.39410856830550611</v>
      </c>
      <c r="Y103" s="7">
        <f t="shared" si="5"/>
        <v>0.65046070581210313</v>
      </c>
      <c r="Z103" s="13"/>
    </row>
    <row r="104" spans="1:26" x14ac:dyDescent="0.25">
      <c r="A104" s="1" t="s">
        <v>13</v>
      </c>
      <c r="B104" s="3">
        <f>B102+50</f>
        <v>2900</v>
      </c>
      <c r="C104" s="3">
        <f>C102</f>
        <v>207.9</v>
      </c>
      <c r="D104" s="3">
        <f>D102</f>
        <v>53</v>
      </c>
      <c r="E104" s="3">
        <f>E102</f>
        <v>37.5</v>
      </c>
      <c r="F104" s="1">
        <f>F102</f>
        <v>1.5</v>
      </c>
      <c r="G104" s="3">
        <f>F104*300</f>
        <v>450</v>
      </c>
      <c r="H104" s="3">
        <f>IF(G104&gt;B104,ROUND(B104/0.69,2),ROUND(((((B104-G104)*1.11111)+G104)/0.69),2))</f>
        <v>4597.42</v>
      </c>
      <c r="I104" s="3">
        <f>ROUND(H104*0.17,2)</f>
        <v>781.56</v>
      </c>
      <c r="J104" s="3">
        <f>ROUND(H104*0.125,2)</f>
        <v>574.67999999999995</v>
      </c>
      <c r="K104" s="3">
        <f>ROUND(H104*0.015,2)</f>
        <v>68.959999999999994</v>
      </c>
      <c r="L104" s="3"/>
      <c r="M104" s="3">
        <f>H104-I104-J104-K104</f>
        <v>3172.2200000000003</v>
      </c>
      <c r="N104" s="3">
        <f>IF((H104-I104-J104-K104-G104)&lt;0,0,ROUND((H104-I104-J104-K104-G104)*0.1,2))</f>
        <v>272.22000000000003</v>
      </c>
      <c r="O104" s="3">
        <f>ROUND(H104*0.06,2)</f>
        <v>275.85000000000002</v>
      </c>
      <c r="P104" s="3">
        <f>ROUND(H104*0.04,2)</f>
        <v>183.9</v>
      </c>
      <c r="Q104" s="3">
        <f>ROUND(H104*0.005,2)</f>
        <v>22.99</v>
      </c>
      <c r="R104" s="3">
        <f>ROUND(B104*0.005,2)</f>
        <v>14.5</v>
      </c>
      <c r="S104" s="3">
        <f>ROUND(B104*0.005,2)</f>
        <v>14.5</v>
      </c>
      <c r="T104" s="3">
        <f>ROUND(H104*0.005,2)</f>
        <v>22.99</v>
      </c>
      <c r="U104" s="9">
        <f>SUM(M104)-N104+C104+E104+D104</f>
        <v>3198.4</v>
      </c>
      <c r="V104" s="3">
        <f>SUM(I104:K104,N104,O104:T104)</f>
        <v>2232.1499999999996</v>
      </c>
      <c r="W104" s="3">
        <f t="shared" si="3"/>
        <v>5430.5499999999993</v>
      </c>
      <c r="X104" s="4">
        <f t="shared" si="4"/>
        <v>0.4110357146145418</v>
      </c>
      <c r="Y104" s="4">
        <f t="shared" si="5"/>
        <v>0.69789582291145558</v>
      </c>
      <c r="Z104" s="17">
        <f>W105-W104</f>
        <v>-149.03999999999996</v>
      </c>
    </row>
    <row r="105" spans="1:26" x14ac:dyDescent="0.25">
      <c r="A105" s="1" t="s">
        <v>14</v>
      </c>
      <c r="B105" s="18">
        <f>B104+C104+E104+D104</f>
        <v>3198.4</v>
      </c>
      <c r="C105" s="18"/>
      <c r="D105" s="18"/>
      <c r="E105" s="18"/>
      <c r="F105" s="1"/>
      <c r="G105" s="3">
        <v>800</v>
      </c>
      <c r="H105" s="3">
        <f>IF((B105-G105)&lt;0,ROUND(B105/0.675,2),ROUND((((((B105)-G105)*1.14944)+G105)/0.675),2))</f>
        <v>5269.36</v>
      </c>
      <c r="I105" s="3"/>
      <c r="J105" s="3"/>
      <c r="K105" s="3"/>
      <c r="L105" s="3">
        <f>ROUND(H105*0.325,2)</f>
        <v>1712.54</v>
      </c>
      <c r="M105" s="3">
        <f>H105-L105</f>
        <v>3556.8199999999997</v>
      </c>
      <c r="N105" s="3">
        <f>IF((M105-G105)&lt;0,0,ROUND((M105-G105)*0.13,2))</f>
        <v>358.39</v>
      </c>
      <c r="O105" s="3"/>
      <c r="P105" s="3"/>
      <c r="Q105" s="3"/>
      <c r="R105" s="3">
        <f>ROUND($B$5*0.005,2)</f>
        <v>3.49</v>
      </c>
      <c r="S105" s="3">
        <f>ROUND($B$5*0.005,2)</f>
        <v>3.49</v>
      </c>
      <c r="T105" s="3">
        <f>ROUND($H$5*0.005,2)</f>
        <v>5.17</v>
      </c>
      <c r="U105" s="9">
        <f>SUM(M105)-N105</f>
        <v>3198.43</v>
      </c>
      <c r="V105" s="3">
        <f>L105+N105+R105+S105+T105</f>
        <v>2083.0799999999995</v>
      </c>
      <c r="W105" s="3">
        <f t="shared" si="3"/>
        <v>5281.5099999999993</v>
      </c>
      <c r="X105" s="4">
        <f t="shared" si="4"/>
        <v>0.394409932008081</v>
      </c>
      <c r="Y105" s="4">
        <f t="shared" si="5"/>
        <v>0.65128203524854367</v>
      </c>
      <c r="Z105" s="17"/>
    </row>
    <row r="106" spans="1:26" x14ac:dyDescent="0.25">
      <c r="A106" s="5" t="s">
        <v>13</v>
      </c>
      <c r="B106" s="6">
        <f>B104+50</f>
        <v>2950</v>
      </c>
      <c r="C106" s="6">
        <f>C104</f>
        <v>207.9</v>
      </c>
      <c r="D106" s="6">
        <f>D104</f>
        <v>53</v>
      </c>
      <c r="E106" s="6">
        <f>E104</f>
        <v>37.5</v>
      </c>
      <c r="F106" s="5">
        <f>F104</f>
        <v>1.5</v>
      </c>
      <c r="G106" s="6">
        <f>F106*300</f>
        <v>450</v>
      </c>
      <c r="H106" s="6">
        <f>IF(G106&gt;B106,ROUND(B106/0.69,2),ROUND(((((B106-G106)*1.11111)+G106)/0.69),2))</f>
        <v>4677.93</v>
      </c>
      <c r="I106" s="6">
        <f>ROUND(H106*0.17,2)</f>
        <v>795.25</v>
      </c>
      <c r="J106" s="6">
        <f>ROUND(H106*0.125,2)</f>
        <v>584.74</v>
      </c>
      <c r="K106" s="6">
        <f>ROUND(H106*0.015,2)</f>
        <v>70.17</v>
      </c>
      <c r="L106" s="6"/>
      <c r="M106" s="6">
        <f>H106-I106-J106-K106</f>
        <v>3227.7700000000004</v>
      </c>
      <c r="N106" s="6">
        <f>IF((H106-I106-J106-K106-G106)&lt;0,0,ROUND((H106-I106-J106-K106-G106)*0.1,2))</f>
        <v>277.77999999999997</v>
      </c>
      <c r="O106" s="6">
        <f>ROUND(H106*0.06,2)</f>
        <v>280.68</v>
      </c>
      <c r="P106" s="6">
        <f>ROUND(H106*0.04,2)</f>
        <v>187.12</v>
      </c>
      <c r="Q106" s="6">
        <f>ROUND(H106*0.005,2)</f>
        <v>23.39</v>
      </c>
      <c r="R106" s="6">
        <f>ROUND(B106*0.005,2)</f>
        <v>14.75</v>
      </c>
      <c r="S106" s="6">
        <f>ROUND(B106*0.005,2)</f>
        <v>14.75</v>
      </c>
      <c r="T106" s="6">
        <f>ROUND(H106*0.005,2)</f>
        <v>23.39</v>
      </c>
      <c r="U106" s="10">
        <f>SUM(M106)-N106+C106+E106+D106</f>
        <v>3248.3900000000008</v>
      </c>
      <c r="V106" s="6">
        <f>SUM(I106:K106,N106,O106:T106)</f>
        <v>2272.02</v>
      </c>
      <c r="W106" s="6">
        <f t="shared" si="3"/>
        <v>5520.4100000000008</v>
      </c>
      <c r="X106" s="7">
        <f t="shared" si="4"/>
        <v>0.41156725677984057</v>
      </c>
      <c r="Y106" s="7">
        <f t="shared" si="5"/>
        <v>0.69942956356841368</v>
      </c>
      <c r="Z106" s="13">
        <f>W107-W106</f>
        <v>-153.76000000000113</v>
      </c>
    </row>
    <row r="107" spans="1:26" x14ac:dyDescent="0.25">
      <c r="A107" s="5" t="s">
        <v>14</v>
      </c>
      <c r="B107" s="14">
        <f>B106+C106+E106+D106</f>
        <v>3248.4</v>
      </c>
      <c r="C107" s="15"/>
      <c r="D107" s="15"/>
      <c r="E107" s="16"/>
      <c r="F107" s="5"/>
      <c r="G107" s="6">
        <v>800</v>
      </c>
      <c r="H107" s="6">
        <f>IF((B107-G107)&lt;0,ROUND(B107/0.675,2),ROUND((((((B107)-G107)*1.14944)+G107)/0.675),2))</f>
        <v>5354.5</v>
      </c>
      <c r="I107" s="6"/>
      <c r="J107" s="6"/>
      <c r="K107" s="6"/>
      <c r="L107" s="6">
        <f>ROUND(H107*0.325,2)</f>
        <v>1740.21</v>
      </c>
      <c r="M107" s="6">
        <f>H107-L107</f>
        <v>3614.29</v>
      </c>
      <c r="N107" s="6">
        <f>IF((M107-G107)&lt;0,0,ROUND((M107-G107)*0.13,2))</f>
        <v>365.86</v>
      </c>
      <c r="O107" s="6"/>
      <c r="P107" s="6"/>
      <c r="Q107" s="6"/>
      <c r="R107" s="6">
        <f>ROUND($B$5*0.005,2)</f>
        <v>3.49</v>
      </c>
      <c r="S107" s="6">
        <f>ROUND($B$5*0.005,2)</f>
        <v>3.49</v>
      </c>
      <c r="T107" s="6">
        <f>ROUND($H$5*0.005,2)</f>
        <v>5.17</v>
      </c>
      <c r="U107" s="10">
        <f>SUM(M107)-N107</f>
        <v>3248.43</v>
      </c>
      <c r="V107" s="6">
        <f>L107+N107+R107+S107+T107</f>
        <v>2118.2199999999998</v>
      </c>
      <c r="W107" s="6">
        <f t="shared" si="3"/>
        <v>5366.65</v>
      </c>
      <c r="X107" s="7">
        <f t="shared" si="4"/>
        <v>0.39470060466026291</v>
      </c>
      <c r="Y107" s="7">
        <f t="shared" si="5"/>
        <v>0.65207500238576788</v>
      </c>
      <c r="Z107" s="13"/>
    </row>
    <row r="108" spans="1:26" x14ac:dyDescent="0.25">
      <c r="A108" s="1" t="s">
        <v>13</v>
      </c>
      <c r="B108" s="3">
        <f>B106+50</f>
        <v>3000</v>
      </c>
      <c r="C108" s="3">
        <f>C106</f>
        <v>207.9</v>
      </c>
      <c r="D108" s="3">
        <f>D106</f>
        <v>53</v>
      </c>
      <c r="E108" s="3">
        <f>E106</f>
        <v>37.5</v>
      </c>
      <c r="F108" s="1">
        <f>F106</f>
        <v>1.5</v>
      </c>
      <c r="G108" s="3">
        <f>F108*300</f>
        <v>450</v>
      </c>
      <c r="H108" s="3">
        <f>IF(G108&gt;B108,ROUND(B108/0.69,2),ROUND(((((B108-G108)*1.11111)+G108)/0.69),2))</f>
        <v>4758.45</v>
      </c>
      <c r="I108" s="3">
        <f>ROUND(H108*0.17,2)</f>
        <v>808.94</v>
      </c>
      <c r="J108" s="3">
        <f>ROUND(H108*0.125,2)</f>
        <v>594.80999999999995</v>
      </c>
      <c r="K108" s="3">
        <f>ROUND(H108*0.015,2)</f>
        <v>71.38</v>
      </c>
      <c r="L108" s="3"/>
      <c r="M108" s="3">
        <f>H108-I108-J108-K108</f>
        <v>3283.3199999999997</v>
      </c>
      <c r="N108" s="3">
        <f>IF((H108-I108-J108-K108-G108)&lt;0,0,ROUND((H108-I108-J108-K108-G108)*0.1,2))</f>
        <v>283.33</v>
      </c>
      <c r="O108" s="3">
        <f>ROUND(H108*0.06,2)</f>
        <v>285.51</v>
      </c>
      <c r="P108" s="3">
        <f>ROUND(H108*0.04,2)</f>
        <v>190.34</v>
      </c>
      <c r="Q108" s="3">
        <f>ROUND(H108*0.005,2)</f>
        <v>23.79</v>
      </c>
      <c r="R108" s="3">
        <f>ROUND(B108*0.005,2)</f>
        <v>15</v>
      </c>
      <c r="S108" s="3">
        <f>ROUND(B108*0.005,2)</f>
        <v>15</v>
      </c>
      <c r="T108" s="3">
        <f>ROUND(H108*0.005,2)</f>
        <v>23.79</v>
      </c>
      <c r="U108" s="9">
        <f>SUM(M108)-N108+C108+E108+D108</f>
        <v>3298.39</v>
      </c>
      <c r="V108" s="3">
        <f>SUM(I108:K108,N108,O108:T108)</f>
        <v>2311.89</v>
      </c>
      <c r="W108" s="3">
        <f t="shared" si="3"/>
        <v>5610.28</v>
      </c>
      <c r="X108" s="4">
        <f t="shared" si="4"/>
        <v>0.41208103695359233</v>
      </c>
      <c r="Y108" s="4">
        <f t="shared" si="5"/>
        <v>0.70091468868144757</v>
      </c>
      <c r="Z108" s="17">
        <f>W109-W108</f>
        <v>-158.48000000000047</v>
      </c>
    </row>
    <row r="109" spans="1:26" x14ac:dyDescent="0.25">
      <c r="A109" s="1" t="s">
        <v>14</v>
      </c>
      <c r="B109" s="18">
        <f>B108+C108+E108+D108</f>
        <v>3298.4</v>
      </c>
      <c r="C109" s="18"/>
      <c r="D109" s="18"/>
      <c r="E109" s="18"/>
      <c r="F109" s="1"/>
      <c r="G109" s="3">
        <v>800</v>
      </c>
      <c r="H109" s="3">
        <f>IF((B109-G109)&lt;0,ROUND(B109/0.675,2),ROUND((((((B109)-G109)*1.14944)+G109)/0.675),2))</f>
        <v>5439.65</v>
      </c>
      <c r="I109" s="3"/>
      <c r="J109" s="3"/>
      <c r="K109" s="3"/>
      <c r="L109" s="3">
        <f>ROUND(H109*0.325,2)</f>
        <v>1767.89</v>
      </c>
      <c r="M109" s="3">
        <f>H109-L109</f>
        <v>3671.7599999999993</v>
      </c>
      <c r="N109" s="3">
        <f>IF((M109-G109)&lt;0,0,ROUND((M109-G109)*0.13,2))</f>
        <v>373.33</v>
      </c>
      <c r="O109" s="3"/>
      <c r="P109" s="3"/>
      <c r="Q109" s="3"/>
      <c r="R109" s="3">
        <f>ROUND($B$5*0.005,2)</f>
        <v>3.49</v>
      </c>
      <c r="S109" s="3">
        <f>ROUND($B$5*0.005,2)</f>
        <v>3.49</v>
      </c>
      <c r="T109" s="3">
        <f>ROUND($H$5*0.005,2)</f>
        <v>5.17</v>
      </c>
      <c r="U109" s="9">
        <f>SUM(M109)-N109</f>
        <v>3298.4299999999994</v>
      </c>
      <c r="V109" s="3">
        <f>L109+N109+R109+S109+T109</f>
        <v>2153.37</v>
      </c>
      <c r="W109" s="3">
        <f t="shared" si="3"/>
        <v>5451.7999999999993</v>
      </c>
      <c r="X109" s="4">
        <f t="shared" si="4"/>
        <v>0.39498330826516015</v>
      </c>
      <c r="Y109" s="4">
        <f t="shared" si="5"/>
        <v>0.65284696052364311</v>
      </c>
      <c r="Z109" s="17"/>
    </row>
    <row r="110" spans="1:26" x14ac:dyDescent="0.25">
      <c r="A110" s="5" t="s">
        <v>13</v>
      </c>
      <c r="B110" s="6">
        <f>B108+50</f>
        <v>3050</v>
      </c>
      <c r="C110" s="6">
        <f>C108</f>
        <v>207.9</v>
      </c>
      <c r="D110" s="6">
        <f>D108</f>
        <v>53</v>
      </c>
      <c r="E110" s="6">
        <f>E108</f>
        <v>37.5</v>
      </c>
      <c r="F110" s="5">
        <f>F108</f>
        <v>1.5</v>
      </c>
      <c r="G110" s="6">
        <f>F110*300</f>
        <v>450</v>
      </c>
      <c r="H110" s="6">
        <f>IF(G110&gt;B110,ROUND(B110/0.69,2),ROUND(((((B110-G110)*1.11111)+G110)/0.69),2))</f>
        <v>4838.97</v>
      </c>
      <c r="I110" s="6">
        <f>ROUND(H110*0.17,2)</f>
        <v>822.62</v>
      </c>
      <c r="J110" s="6">
        <f>ROUND(H110*0.125,2)</f>
        <v>604.87</v>
      </c>
      <c r="K110" s="6">
        <f>ROUND(H110*0.015,2)</f>
        <v>72.58</v>
      </c>
      <c r="L110" s="6"/>
      <c r="M110" s="6">
        <f>H110-I110-J110-K110</f>
        <v>3338.9000000000005</v>
      </c>
      <c r="N110" s="6">
        <f>IF((H110-I110-J110-K110-G110)&lt;0,0,ROUND((H110-I110-J110-K110-G110)*0.1,2))</f>
        <v>288.89</v>
      </c>
      <c r="O110" s="6">
        <f>ROUND(H110*0.06,2)</f>
        <v>290.33999999999997</v>
      </c>
      <c r="P110" s="6">
        <f>ROUND(H110*0.04,2)</f>
        <v>193.56</v>
      </c>
      <c r="Q110" s="6">
        <f>ROUND(H110*0.005,2)</f>
        <v>24.19</v>
      </c>
      <c r="R110" s="6">
        <f>ROUND(B110*0.005,2)</f>
        <v>15.25</v>
      </c>
      <c r="S110" s="6">
        <f>ROUND(B110*0.005,2)</f>
        <v>15.25</v>
      </c>
      <c r="T110" s="6">
        <f>ROUND(H110*0.005,2)</f>
        <v>24.19</v>
      </c>
      <c r="U110" s="10">
        <f>SUM(M110)-N110+C110+E110+D110</f>
        <v>3348.4100000000008</v>
      </c>
      <c r="V110" s="6">
        <f>SUM(I110:K110,N110,O110:T110)</f>
        <v>2351.7400000000002</v>
      </c>
      <c r="W110" s="6">
        <f t="shared" si="3"/>
        <v>5700.1500000000015</v>
      </c>
      <c r="X110" s="7">
        <f t="shared" si="4"/>
        <v>0.41257510767260502</v>
      </c>
      <c r="Y110" s="7">
        <f t="shared" si="5"/>
        <v>0.70234529224318398</v>
      </c>
      <c r="Z110" s="13">
        <f>W111-W110</f>
        <v>-163.21000000000186</v>
      </c>
    </row>
    <row r="111" spans="1:26" x14ac:dyDescent="0.25">
      <c r="A111" s="5" t="s">
        <v>14</v>
      </c>
      <c r="B111" s="14">
        <f>B110+C110+E110+D110</f>
        <v>3348.4</v>
      </c>
      <c r="C111" s="15"/>
      <c r="D111" s="15"/>
      <c r="E111" s="16"/>
      <c r="F111" s="5"/>
      <c r="G111" s="6">
        <v>800</v>
      </c>
      <c r="H111" s="6">
        <f>IF((B111-G111)&lt;0,ROUND(B111/0.675,2),ROUND((((((B111)-G111)*1.14944)+G111)/0.675),2))</f>
        <v>5524.79</v>
      </c>
      <c r="I111" s="6"/>
      <c r="J111" s="6"/>
      <c r="K111" s="6"/>
      <c r="L111" s="6">
        <f>ROUND(H111*0.325,2)</f>
        <v>1795.56</v>
      </c>
      <c r="M111" s="6">
        <f>H111-L111</f>
        <v>3729.23</v>
      </c>
      <c r="N111" s="6">
        <f>IF((M111-G111)&lt;0,0,ROUND((M111-G111)*0.13,2))</f>
        <v>380.8</v>
      </c>
      <c r="O111" s="6"/>
      <c r="P111" s="6"/>
      <c r="Q111" s="6"/>
      <c r="R111" s="6">
        <f>ROUND($B$5*0.005,2)</f>
        <v>3.49</v>
      </c>
      <c r="S111" s="6">
        <f>ROUND($B$5*0.005,2)</f>
        <v>3.49</v>
      </c>
      <c r="T111" s="6">
        <f>ROUND($H$5*0.005,2)</f>
        <v>5.17</v>
      </c>
      <c r="U111" s="10">
        <f>SUM(M111)-N111</f>
        <v>3348.43</v>
      </c>
      <c r="V111" s="6">
        <f>L111+N111+R111+S111+T111</f>
        <v>2188.5099999999998</v>
      </c>
      <c r="W111" s="6">
        <f t="shared" si="3"/>
        <v>5536.94</v>
      </c>
      <c r="X111" s="7">
        <f t="shared" si="4"/>
        <v>0.39525622455724641</v>
      </c>
      <c r="Y111" s="7">
        <f t="shared" si="5"/>
        <v>0.65359287785618925</v>
      </c>
      <c r="Z111" s="13"/>
    </row>
    <row r="112" spans="1:26" x14ac:dyDescent="0.25">
      <c r="A112" s="1" t="s">
        <v>13</v>
      </c>
      <c r="B112" s="3">
        <f>B110+50</f>
        <v>3100</v>
      </c>
      <c r="C112" s="3">
        <f>C110</f>
        <v>207.9</v>
      </c>
      <c r="D112" s="3">
        <f>D110</f>
        <v>53</v>
      </c>
      <c r="E112" s="3">
        <f>E110</f>
        <v>37.5</v>
      </c>
      <c r="F112" s="1">
        <f>F110</f>
        <v>1.5</v>
      </c>
      <c r="G112" s="3">
        <f>F112*300</f>
        <v>450</v>
      </c>
      <c r="H112" s="3">
        <f>IF(G112&gt;B112,ROUND(B112/0.69,2),ROUND(((((B112-G112)*1.11111)+G112)/0.69),2))</f>
        <v>4919.4799999999996</v>
      </c>
      <c r="I112" s="3">
        <f>ROUND(H112*0.17,2)</f>
        <v>836.31</v>
      </c>
      <c r="J112" s="3">
        <f>ROUND(H112*0.125,2)</f>
        <v>614.94000000000005</v>
      </c>
      <c r="K112" s="3">
        <f>ROUND(H112*0.015,2)</f>
        <v>73.790000000000006</v>
      </c>
      <c r="L112" s="3"/>
      <c r="M112" s="3">
        <f>H112-I112-J112-K112</f>
        <v>3394.4399999999996</v>
      </c>
      <c r="N112" s="3">
        <f>IF((H112-I112-J112-K112-G112)&lt;0,0,ROUND((H112-I112-J112-K112-G112)*0.1,2))</f>
        <v>294.44</v>
      </c>
      <c r="O112" s="3">
        <f>ROUND(H112*0.06,2)</f>
        <v>295.17</v>
      </c>
      <c r="P112" s="3">
        <f>ROUND(H112*0.04,2)</f>
        <v>196.78</v>
      </c>
      <c r="Q112" s="3">
        <f>ROUND(H112*0.005,2)</f>
        <v>24.6</v>
      </c>
      <c r="R112" s="3">
        <f>ROUND(B112*0.005,2)</f>
        <v>15.5</v>
      </c>
      <c r="S112" s="3">
        <f>ROUND(B112*0.005,2)</f>
        <v>15.5</v>
      </c>
      <c r="T112" s="3">
        <f>ROUND(H112*0.005,2)</f>
        <v>24.6</v>
      </c>
      <c r="U112" s="9">
        <f>SUM(M112)-N112+C112+E112+D112</f>
        <v>3398.3999999999996</v>
      </c>
      <c r="V112" s="3">
        <f>SUM(I112:K112,N112,O112:T112)</f>
        <v>2391.63</v>
      </c>
      <c r="W112" s="3">
        <f t="shared" si="3"/>
        <v>5790.03</v>
      </c>
      <c r="X112" s="4">
        <f t="shared" si="4"/>
        <v>0.41306003595836294</v>
      </c>
      <c r="Y112" s="4">
        <f t="shared" si="5"/>
        <v>0.70375176553672325</v>
      </c>
      <c r="Z112" s="17">
        <f>W113-W112</f>
        <v>-167.94999999999982</v>
      </c>
    </row>
    <row r="113" spans="1:58" x14ac:dyDescent="0.25">
      <c r="A113" s="1" t="s">
        <v>14</v>
      </c>
      <c r="B113" s="18">
        <f>B112+C112+E112+D112</f>
        <v>3398.4</v>
      </c>
      <c r="C113" s="18"/>
      <c r="D113" s="18"/>
      <c r="E113" s="18"/>
      <c r="F113" s="1"/>
      <c r="G113" s="3">
        <v>800</v>
      </c>
      <c r="H113" s="3">
        <f>IF((B113-G113)&lt;0,ROUND(B113/0.675,2),ROUND((((((B113)-G113)*1.14944)+G113)/0.675),2))</f>
        <v>5609.93</v>
      </c>
      <c r="I113" s="3"/>
      <c r="J113" s="3"/>
      <c r="K113" s="3"/>
      <c r="L113" s="3">
        <f>ROUND(H113*0.325,2)</f>
        <v>1823.23</v>
      </c>
      <c r="M113" s="3">
        <f>H113-L113</f>
        <v>3786.7000000000003</v>
      </c>
      <c r="N113" s="3">
        <f>IF((M113-G113)&lt;0,0,ROUND((M113-G113)*0.13,2))</f>
        <v>388.27</v>
      </c>
      <c r="O113" s="3"/>
      <c r="P113" s="3"/>
      <c r="Q113" s="3"/>
      <c r="R113" s="3">
        <f>ROUND($B$5*0.005,2)</f>
        <v>3.49</v>
      </c>
      <c r="S113" s="3">
        <f>ROUND($B$5*0.005,2)</f>
        <v>3.49</v>
      </c>
      <c r="T113" s="3">
        <f>ROUND($H$5*0.005,2)</f>
        <v>5.17</v>
      </c>
      <c r="U113" s="9">
        <f>SUM(M113)-N113</f>
        <v>3398.4300000000003</v>
      </c>
      <c r="V113" s="3">
        <f>L113+N113+R113+S113+T113</f>
        <v>2223.6499999999996</v>
      </c>
      <c r="W113" s="3">
        <f t="shared" si="3"/>
        <v>5622.08</v>
      </c>
      <c r="X113" s="4">
        <f t="shared" si="4"/>
        <v>0.39552087483635945</v>
      </c>
      <c r="Y113" s="4">
        <f t="shared" si="5"/>
        <v>0.65431684630844222</v>
      </c>
      <c r="Z113" s="17"/>
    </row>
    <row r="114" spans="1:58" x14ac:dyDescent="0.25">
      <c r="A114" s="5" t="s">
        <v>13</v>
      </c>
      <c r="B114" s="6">
        <f>B112+50</f>
        <v>3150</v>
      </c>
      <c r="C114" s="6">
        <f>C112</f>
        <v>207.9</v>
      </c>
      <c r="D114" s="6">
        <f>D112</f>
        <v>53</v>
      </c>
      <c r="E114" s="6">
        <f>E112</f>
        <v>37.5</v>
      </c>
      <c r="F114" s="5">
        <f>F112</f>
        <v>1.5</v>
      </c>
      <c r="G114" s="6">
        <f>F114*300</f>
        <v>450</v>
      </c>
      <c r="H114" s="6">
        <f>IF(G114&gt;B114,ROUND(B114/0.69,2),ROUND(((((B114-G114)*1.11111)+G114)/0.69),2))</f>
        <v>5000</v>
      </c>
      <c r="I114" s="6">
        <f>ROUND(H114*0.17,2)</f>
        <v>850</v>
      </c>
      <c r="J114" s="6">
        <f>ROUND(H114*0.125,2)</f>
        <v>625</v>
      </c>
      <c r="K114" s="6">
        <f>ROUND(H114*0.015,2)</f>
        <v>75</v>
      </c>
      <c r="L114" s="6"/>
      <c r="M114" s="6">
        <f>H114-I114-J114-K114</f>
        <v>3450</v>
      </c>
      <c r="N114" s="6">
        <f>IF((H114-I114-J114-K114-G114)&lt;0,0,ROUND((H114-I114-J114-K114-G114)*0.1,2))</f>
        <v>300</v>
      </c>
      <c r="O114" s="6">
        <f>ROUND(H114*0.06,2)</f>
        <v>300</v>
      </c>
      <c r="P114" s="6">
        <f>ROUND(H114*0.04,2)</f>
        <v>200</v>
      </c>
      <c r="Q114" s="6">
        <f>ROUND(H114*0.005,2)</f>
        <v>25</v>
      </c>
      <c r="R114" s="6">
        <f>ROUND(B114*0.005,2)</f>
        <v>15.75</v>
      </c>
      <c r="S114" s="6">
        <f>ROUND(B114*0.005,2)</f>
        <v>15.75</v>
      </c>
      <c r="T114" s="6">
        <f>ROUND(H114*0.005,2)</f>
        <v>25</v>
      </c>
      <c r="U114" s="10">
        <f>SUM(M114)-N114+C114+E114+D114</f>
        <v>3448.4</v>
      </c>
      <c r="V114" s="6">
        <f>SUM(I114:K114,N114,O114:T114)</f>
        <v>2431.5</v>
      </c>
      <c r="W114" s="6">
        <f t="shared" si="3"/>
        <v>5879.9</v>
      </c>
      <c r="X114" s="7">
        <f t="shared" si="4"/>
        <v>0.41352744094287319</v>
      </c>
      <c r="Y114" s="7">
        <f t="shared" si="5"/>
        <v>0.70510961605382205</v>
      </c>
      <c r="Z114" s="13">
        <f>W115-W114</f>
        <v>-172.67000000000007</v>
      </c>
    </row>
    <row r="115" spans="1:58" x14ac:dyDescent="0.25">
      <c r="A115" s="5" t="s">
        <v>14</v>
      </c>
      <c r="B115" s="14">
        <f>B114+C114+E114+D114</f>
        <v>3448.4</v>
      </c>
      <c r="C115" s="15"/>
      <c r="D115" s="15"/>
      <c r="E115" s="16"/>
      <c r="F115" s="5"/>
      <c r="G115" s="6">
        <v>800</v>
      </c>
      <c r="H115" s="6">
        <f>IF((B115-G115)&lt;0,ROUND(B115/0.675,2),ROUND((((((B115)-G115)*1.14944)+G115)/0.675),2))</f>
        <v>5695.08</v>
      </c>
      <c r="I115" s="6"/>
      <c r="J115" s="6"/>
      <c r="K115" s="6"/>
      <c r="L115" s="6">
        <f>ROUND(H115*0.325,2)</f>
        <v>1850.9</v>
      </c>
      <c r="M115" s="6">
        <f>H115-L115</f>
        <v>3844.18</v>
      </c>
      <c r="N115" s="6">
        <f>IF((M115-G115)&lt;0,0,ROUND((M115-G115)*0.13,2))</f>
        <v>395.74</v>
      </c>
      <c r="O115" s="6"/>
      <c r="P115" s="6"/>
      <c r="Q115" s="6"/>
      <c r="R115" s="6">
        <f>ROUND($B$5*0.005,2)</f>
        <v>3.49</v>
      </c>
      <c r="S115" s="6">
        <f>ROUND($B$5*0.005,2)</f>
        <v>3.49</v>
      </c>
      <c r="T115" s="6">
        <f>ROUND($H$5*0.005,2)</f>
        <v>5.17</v>
      </c>
      <c r="U115" s="10">
        <f>SUM(M115)-N115</f>
        <v>3448.4399999999996</v>
      </c>
      <c r="V115" s="6">
        <f>L115+N115+R115+S115+T115</f>
        <v>2258.79</v>
      </c>
      <c r="W115" s="6">
        <f t="shared" si="3"/>
        <v>5707.23</v>
      </c>
      <c r="X115" s="7">
        <f t="shared" si="4"/>
        <v>0.39577693557119659</v>
      </c>
      <c r="Y115" s="7">
        <f t="shared" si="5"/>
        <v>0.65501792114695345</v>
      </c>
      <c r="Z115" s="13"/>
    </row>
    <row r="116" spans="1:58" x14ac:dyDescent="0.25">
      <c r="A116" s="1" t="s">
        <v>13</v>
      </c>
      <c r="B116" s="3">
        <f>B114+50</f>
        <v>3200</v>
      </c>
      <c r="C116" s="3">
        <f>C114</f>
        <v>207.9</v>
      </c>
      <c r="D116" s="3">
        <f>D114</f>
        <v>53</v>
      </c>
      <c r="E116" s="3">
        <f>E114</f>
        <v>37.5</v>
      </c>
      <c r="F116" s="1">
        <f>F114</f>
        <v>1.5</v>
      </c>
      <c r="G116" s="3">
        <f>F116*300</f>
        <v>450</v>
      </c>
      <c r="H116" s="3">
        <f>IF(G116&gt;B116,ROUND(B116/0.69,2),ROUND(((((B116-G116)*1.11111)+G116)/0.69),2))</f>
        <v>5080.51</v>
      </c>
      <c r="I116" s="3">
        <f>ROUND(H116*0.17,2)</f>
        <v>863.69</v>
      </c>
      <c r="J116" s="3">
        <f>ROUND(H116*0.125,2)</f>
        <v>635.05999999999995</v>
      </c>
      <c r="K116" s="3">
        <f>ROUND(H116*0.015,2)</f>
        <v>76.209999999999994</v>
      </c>
      <c r="L116" s="3"/>
      <c r="M116" s="3">
        <f>H116-I116-J116-K116</f>
        <v>3505.5499999999997</v>
      </c>
      <c r="N116" s="3">
        <f>IF((H116-I116-J116-K116-G116)&lt;0,0,ROUND((H116-I116-J116-K116-G116)*0.1,2))</f>
        <v>305.56</v>
      </c>
      <c r="O116" s="3">
        <f>ROUND(H116*0.06,2)</f>
        <v>304.83</v>
      </c>
      <c r="P116" s="3">
        <f>ROUND(H116*0.04,2)</f>
        <v>203.22</v>
      </c>
      <c r="Q116" s="3">
        <f>ROUND(H116*0.005,2)</f>
        <v>25.4</v>
      </c>
      <c r="R116" s="3">
        <f>ROUND(B116*0.005,2)</f>
        <v>16</v>
      </c>
      <c r="S116" s="3">
        <f>ROUND(B116*0.005,2)</f>
        <v>16</v>
      </c>
      <c r="T116" s="3">
        <f>ROUND(H116*0.005,2)</f>
        <v>25.4</v>
      </c>
      <c r="U116" s="9">
        <f>SUM(M116)-N116+C116+E116+D116</f>
        <v>3498.39</v>
      </c>
      <c r="V116" s="3">
        <f>SUM(I116:K116,N116,O116:T116)</f>
        <v>2471.37</v>
      </c>
      <c r="W116" s="3">
        <f t="shared" si="3"/>
        <v>5969.76</v>
      </c>
      <c r="X116" s="4">
        <f t="shared" si="4"/>
        <v>0.41398146659162172</v>
      </c>
      <c r="Y116" s="4">
        <f t="shared" si="5"/>
        <v>0.706430672395016</v>
      </c>
      <c r="Z116" s="17">
        <f>W117-W116</f>
        <v>-177.39000000000033</v>
      </c>
    </row>
    <row r="117" spans="1:58" x14ac:dyDescent="0.25">
      <c r="A117" s="1" t="s">
        <v>14</v>
      </c>
      <c r="B117" s="18">
        <f>B116+C116+E116+D116</f>
        <v>3498.4</v>
      </c>
      <c r="C117" s="18"/>
      <c r="D117" s="18"/>
      <c r="E117" s="18"/>
      <c r="F117" s="1"/>
      <c r="G117" s="3">
        <v>800</v>
      </c>
      <c r="H117" s="3">
        <f>IF((B117-G117)&lt;0,ROUND(B117/0.675,2),ROUND((((((B117)-G117)*1.14944)+G117)/0.675),2))</f>
        <v>5780.22</v>
      </c>
      <c r="I117" s="3"/>
      <c r="J117" s="3"/>
      <c r="K117" s="3"/>
      <c r="L117" s="3">
        <f>ROUND(H117*0.325,2)</f>
        <v>1878.57</v>
      </c>
      <c r="M117" s="3">
        <f>H117-L117</f>
        <v>3901.6500000000005</v>
      </c>
      <c r="N117" s="3">
        <f>IF((M117-G117)&lt;0,0,ROUND((M117-G117)*0.13,2))</f>
        <v>403.21</v>
      </c>
      <c r="O117" s="3"/>
      <c r="P117" s="3"/>
      <c r="Q117" s="3"/>
      <c r="R117" s="3">
        <f>ROUND($B$5*0.005,2)</f>
        <v>3.49</v>
      </c>
      <c r="S117" s="3">
        <f>ROUND($B$5*0.005,2)</f>
        <v>3.49</v>
      </c>
      <c r="T117" s="3">
        <f>ROUND($H$5*0.005,2)</f>
        <v>5.17</v>
      </c>
      <c r="U117" s="9">
        <f>SUM(M117)-N117</f>
        <v>3498.4400000000005</v>
      </c>
      <c r="V117" s="3">
        <f>L117+N117+R117+S117+T117</f>
        <v>2293.9299999999994</v>
      </c>
      <c r="W117" s="3">
        <f t="shared" si="3"/>
        <v>5792.37</v>
      </c>
      <c r="X117" s="4">
        <f t="shared" si="4"/>
        <v>0.3960261516443182</v>
      </c>
      <c r="Y117" s="4">
        <f t="shared" si="5"/>
        <v>0.65570082665416562</v>
      </c>
      <c r="Z117" s="17"/>
    </row>
    <row r="123" spans="1:58" x14ac:dyDescent="0.25">
      <c r="A123" t="str">
        <f>B3</f>
        <v>Plata</v>
      </c>
      <c r="B123">
        <f>B4</f>
        <v>400</v>
      </c>
      <c r="C123">
        <f>B6</f>
        <v>450</v>
      </c>
      <c r="D123">
        <f>B8</f>
        <v>500</v>
      </c>
      <c r="E123">
        <f>B10</f>
        <v>550</v>
      </c>
      <c r="F123">
        <f>B12</f>
        <v>600</v>
      </c>
      <c r="G123">
        <f>B14</f>
        <v>650</v>
      </c>
      <c r="H123">
        <f>B16</f>
        <v>700</v>
      </c>
      <c r="I123">
        <f>B18</f>
        <v>750</v>
      </c>
      <c r="J123">
        <f>B20</f>
        <v>800</v>
      </c>
      <c r="K123">
        <f>B22</f>
        <v>850</v>
      </c>
      <c r="L123">
        <f>B24</f>
        <v>900</v>
      </c>
      <c r="M123">
        <f>B26</f>
        <v>950</v>
      </c>
      <c r="N123">
        <f>B28</f>
        <v>1000</v>
      </c>
      <c r="O123">
        <f>B30</f>
        <v>1050</v>
      </c>
      <c r="P123">
        <f>B32</f>
        <v>1100</v>
      </c>
      <c r="Q123">
        <f>B34</f>
        <v>1150</v>
      </c>
      <c r="R123">
        <f>B36</f>
        <v>1200</v>
      </c>
      <c r="S123">
        <f>B38</f>
        <v>1250</v>
      </c>
      <c r="T123">
        <f>B40</f>
        <v>1300</v>
      </c>
      <c r="U123">
        <f>B42</f>
        <v>1350</v>
      </c>
      <c r="V123">
        <f>B44</f>
        <v>1400</v>
      </c>
      <c r="W123">
        <f>B46</f>
        <v>1450</v>
      </c>
      <c r="X123">
        <f>B48</f>
        <v>1500</v>
      </c>
      <c r="Y123">
        <f>B50</f>
        <v>1550</v>
      </c>
      <c r="Z123">
        <f>B52</f>
        <v>1600</v>
      </c>
      <c r="AA123">
        <f>B54</f>
        <v>1650</v>
      </c>
      <c r="AB123">
        <f>B56</f>
        <v>1700</v>
      </c>
      <c r="AC123">
        <f>B58</f>
        <v>1750</v>
      </c>
      <c r="AD123">
        <f>B60</f>
        <v>1800</v>
      </c>
      <c r="AE123">
        <f>B62</f>
        <v>1850</v>
      </c>
      <c r="AF123">
        <f>B64</f>
        <v>1900</v>
      </c>
      <c r="AG123">
        <f>B66</f>
        <v>1950</v>
      </c>
      <c r="AH123">
        <f>B68</f>
        <v>2000</v>
      </c>
      <c r="AI123">
        <f>B70</f>
        <v>2050</v>
      </c>
      <c r="AJ123">
        <f>B72</f>
        <v>2100</v>
      </c>
      <c r="AK123">
        <f>B74</f>
        <v>2150</v>
      </c>
      <c r="AL123">
        <f>B76</f>
        <v>2200</v>
      </c>
      <c r="AM123">
        <f>B78</f>
        <v>2250</v>
      </c>
      <c r="AN123">
        <f>B80</f>
        <v>2300</v>
      </c>
      <c r="AO123">
        <f>B82</f>
        <v>2350</v>
      </c>
      <c r="AP123">
        <f>B84</f>
        <v>2400</v>
      </c>
      <c r="AQ123">
        <f>B86</f>
        <v>2450</v>
      </c>
      <c r="AR123">
        <f>B88</f>
        <v>2500</v>
      </c>
      <c r="AS123">
        <f>B90</f>
        <v>2550</v>
      </c>
      <c r="AT123">
        <f>B92</f>
        <v>2600</v>
      </c>
      <c r="AU123">
        <f>B94</f>
        <v>2650</v>
      </c>
      <c r="AV123">
        <f>B96</f>
        <v>2700</v>
      </c>
      <c r="AW123">
        <f>B98</f>
        <v>2750</v>
      </c>
      <c r="AX123">
        <f>B100</f>
        <v>2800</v>
      </c>
      <c r="AY123">
        <f>B102</f>
        <v>2850</v>
      </c>
      <c r="AZ123">
        <f>B104</f>
        <v>2900</v>
      </c>
      <c r="BA123">
        <f>B106</f>
        <v>2950</v>
      </c>
      <c r="BB123">
        <f>B108</f>
        <v>3000</v>
      </c>
      <c r="BC123">
        <f>B110</f>
        <v>3050</v>
      </c>
      <c r="BD123">
        <f>B112</f>
        <v>3100</v>
      </c>
      <c r="BE123">
        <f>B114</f>
        <v>3150</v>
      </c>
      <c r="BF123">
        <f>B116</f>
        <v>3200</v>
      </c>
    </row>
    <row r="124" spans="1:58" x14ac:dyDescent="0.25">
      <c r="A124" t="str">
        <f>Z3</f>
        <v>Trošak +/-</v>
      </c>
      <c r="B124">
        <f>Z4</f>
        <v>100.94000000000005</v>
      </c>
      <c r="C124">
        <f>Z6</f>
        <v>94.080000000000155</v>
      </c>
      <c r="D124">
        <f>Z8</f>
        <v>78.279999999999745</v>
      </c>
      <c r="E124">
        <f>Z10</f>
        <v>73.190000000000055</v>
      </c>
      <c r="F124">
        <f>Z12</f>
        <v>68.470000000000027</v>
      </c>
      <c r="G124">
        <f>Z14</f>
        <v>63.750000000000227</v>
      </c>
      <c r="H124">
        <f>Z16</f>
        <v>59.019999999999982</v>
      </c>
      <c r="I124">
        <f>Z18</f>
        <v>54.269999999999982</v>
      </c>
      <c r="J124">
        <f>Z20</f>
        <v>49.549999999999727</v>
      </c>
      <c r="K124">
        <f>Z22</f>
        <v>44.829999999999927</v>
      </c>
      <c r="L124">
        <f>Z24</f>
        <v>40.1099999999999</v>
      </c>
      <c r="M124">
        <f>Z26</f>
        <v>35.360000000000127</v>
      </c>
      <c r="N124">
        <f>Z28</f>
        <v>30.650000000000318</v>
      </c>
      <c r="O124">
        <f>Z30</f>
        <v>25.920000000000073</v>
      </c>
      <c r="P124">
        <f>Z32</f>
        <v>21.209999999999582</v>
      </c>
      <c r="Q124">
        <f>Z34</f>
        <v>16.449999999999818</v>
      </c>
      <c r="R124">
        <f>Z36</f>
        <v>11.729999999999563</v>
      </c>
      <c r="S124">
        <f>Z38</f>
        <v>6.9999999999995453</v>
      </c>
      <c r="T124">
        <f>Z40</f>
        <v>2.2800000000002001</v>
      </c>
      <c r="U124">
        <f>Z42</f>
        <v>-2.4699999999997999</v>
      </c>
      <c r="V124">
        <f>Z44</f>
        <v>-7.1799999999998363</v>
      </c>
      <c r="W124">
        <f>Z46</f>
        <v>-11.909999999999854</v>
      </c>
      <c r="X124">
        <f>Z48</f>
        <v>-16.629999999999654</v>
      </c>
      <c r="Y124">
        <f>Z50</f>
        <v>-21.369999999999891</v>
      </c>
      <c r="Z124">
        <f>Z52</f>
        <v>-26.0900000000006</v>
      </c>
      <c r="AA124">
        <f>Z54</f>
        <v>-30.8100000000004</v>
      </c>
      <c r="AB124">
        <f>Z56</f>
        <v>-35.550000000000182</v>
      </c>
      <c r="AC124">
        <f>Z58</f>
        <v>-40.2800000000002</v>
      </c>
      <c r="AD124">
        <f>Z60</f>
        <v>-44.990000000000236</v>
      </c>
      <c r="AE124">
        <f>Z62</f>
        <v>-49.730000000000473</v>
      </c>
      <c r="AF124">
        <f>Z64</f>
        <v>-54.480000000000018</v>
      </c>
      <c r="AG124">
        <f>Z66</f>
        <v>-59.199999999999363</v>
      </c>
      <c r="AH124">
        <f>Z68</f>
        <v>-63.930000000000291</v>
      </c>
      <c r="AI124">
        <f>Z70</f>
        <v>-68.640000000000327</v>
      </c>
      <c r="AJ124">
        <f>Z72</f>
        <v>-73.389999999999873</v>
      </c>
      <c r="AK124">
        <f>Z74</f>
        <v>-78.110000000000582</v>
      </c>
      <c r="AL124">
        <f>Z76</f>
        <v>-82.829999999999927</v>
      </c>
      <c r="AM124">
        <f>Z78</f>
        <v>-87.549999999999272</v>
      </c>
      <c r="AN124">
        <f>Z80</f>
        <v>-92.299999999999272</v>
      </c>
      <c r="AO124">
        <f>Z82</f>
        <v>-97.019999999999527</v>
      </c>
      <c r="AP124">
        <f>Z84</f>
        <v>-101.75</v>
      </c>
      <c r="AQ124">
        <f>Z86</f>
        <v>-106.46000000000095</v>
      </c>
      <c r="AR124">
        <f>Z88</f>
        <v>-111.20999999999913</v>
      </c>
      <c r="AS124">
        <f>Z90</f>
        <v>-115.93000000000029</v>
      </c>
      <c r="AT124">
        <f>Z92</f>
        <v>-120.65000000000055</v>
      </c>
      <c r="AU124">
        <f>Z94</f>
        <v>-125.36999999999898</v>
      </c>
      <c r="AV124">
        <f>Z96</f>
        <v>-130.11999999999989</v>
      </c>
      <c r="AW124">
        <f>Z98</f>
        <v>-134.82999999999993</v>
      </c>
      <c r="AX124">
        <f>Z100</f>
        <v>-139.56999999999971</v>
      </c>
      <c r="AY124">
        <f>Z102</f>
        <v>-144.28999999999905</v>
      </c>
      <c r="AZ124">
        <f>Z104</f>
        <v>-149.03999999999996</v>
      </c>
      <c r="BA124">
        <f>Z106</f>
        <v>-153.76000000000113</v>
      </c>
      <c r="BB124">
        <f>Z108</f>
        <v>-158.48000000000047</v>
      </c>
      <c r="BC124">
        <f>Z110</f>
        <v>-163.21000000000186</v>
      </c>
      <c r="BD124">
        <f>Z112</f>
        <v>-167.94999999999982</v>
      </c>
      <c r="BE124">
        <f>Z114</f>
        <v>-172.67000000000007</v>
      </c>
      <c r="BF124">
        <f>Z116</f>
        <v>-177.39000000000033</v>
      </c>
    </row>
  </sheetData>
  <mergeCells count="115">
    <mergeCell ref="Z112:Z113"/>
    <mergeCell ref="B113:E113"/>
    <mergeCell ref="Z114:Z115"/>
    <mergeCell ref="B115:E115"/>
    <mergeCell ref="Z116:Z117"/>
    <mergeCell ref="B117:E117"/>
    <mergeCell ref="Z106:Z107"/>
    <mergeCell ref="B107:E107"/>
    <mergeCell ref="Z108:Z109"/>
    <mergeCell ref="B109:E109"/>
    <mergeCell ref="Z110:Z111"/>
    <mergeCell ref="B111:E111"/>
    <mergeCell ref="Z100:Z101"/>
    <mergeCell ref="B101:E101"/>
    <mergeCell ref="Z102:Z103"/>
    <mergeCell ref="B103:E103"/>
    <mergeCell ref="Z104:Z105"/>
    <mergeCell ref="B105:E105"/>
    <mergeCell ref="Z94:Z95"/>
    <mergeCell ref="B95:E95"/>
    <mergeCell ref="Z96:Z97"/>
    <mergeCell ref="B97:E97"/>
    <mergeCell ref="Z98:Z99"/>
    <mergeCell ref="B99:E99"/>
    <mergeCell ref="Z88:Z89"/>
    <mergeCell ref="B89:E89"/>
    <mergeCell ref="Z90:Z91"/>
    <mergeCell ref="B91:E91"/>
    <mergeCell ref="Z92:Z93"/>
    <mergeCell ref="B93:E93"/>
    <mergeCell ref="Z82:Z83"/>
    <mergeCell ref="B83:E83"/>
    <mergeCell ref="Z84:Z85"/>
    <mergeCell ref="B85:E85"/>
    <mergeCell ref="Z86:Z87"/>
    <mergeCell ref="B87:E87"/>
    <mergeCell ref="Z76:Z77"/>
    <mergeCell ref="B77:E77"/>
    <mergeCell ref="Z78:Z79"/>
    <mergeCell ref="B79:E79"/>
    <mergeCell ref="Z80:Z81"/>
    <mergeCell ref="B81:E81"/>
    <mergeCell ref="Z70:Z71"/>
    <mergeCell ref="B71:E71"/>
    <mergeCell ref="Z72:Z73"/>
    <mergeCell ref="B73:E73"/>
    <mergeCell ref="Z74:Z75"/>
    <mergeCell ref="B75:E75"/>
    <mergeCell ref="Z64:Z65"/>
    <mergeCell ref="B65:E65"/>
    <mergeCell ref="Z66:Z67"/>
    <mergeCell ref="B67:E67"/>
    <mergeCell ref="Z68:Z69"/>
    <mergeCell ref="B69:E69"/>
    <mergeCell ref="Z58:Z59"/>
    <mergeCell ref="B59:E59"/>
    <mergeCell ref="Z60:Z61"/>
    <mergeCell ref="B61:E61"/>
    <mergeCell ref="Z62:Z63"/>
    <mergeCell ref="B63:E63"/>
    <mergeCell ref="Z52:Z53"/>
    <mergeCell ref="B53:E53"/>
    <mergeCell ref="Z54:Z55"/>
    <mergeCell ref="B55:E55"/>
    <mergeCell ref="Z56:Z57"/>
    <mergeCell ref="B57:E57"/>
    <mergeCell ref="Z46:Z47"/>
    <mergeCell ref="B47:E47"/>
    <mergeCell ref="Z48:Z49"/>
    <mergeCell ref="B49:E49"/>
    <mergeCell ref="Z50:Z51"/>
    <mergeCell ref="B51:E51"/>
    <mergeCell ref="Z40:Z41"/>
    <mergeCell ref="B41:E41"/>
    <mergeCell ref="Z42:Z43"/>
    <mergeCell ref="B43:E43"/>
    <mergeCell ref="Z44:Z45"/>
    <mergeCell ref="B45:E45"/>
    <mergeCell ref="Z34:Z35"/>
    <mergeCell ref="B35:E35"/>
    <mergeCell ref="Z36:Z37"/>
    <mergeCell ref="B37:E37"/>
    <mergeCell ref="Z38:Z39"/>
    <mergeCell ref="B39:E39"/>
    <mergeCell ref="Z28:Z29"/>
    <mergeCell ref="B29:E29"/>
    <mergeCell ref="Z30:Z31"/>
    <mergeCell ref="B31:E31"/>
    <mergeCell ref="Z32:Z33"/>
    <mergeCell ref="B33:E33"/>
    <mergeCell ref="Z22:Z23"/>
    <mergeCell ref="B23:E23"/>
    <mergeCell ref="Z24:Z25"/>
    <mergeCell ref="B25:E25"/>
    <mergeCell ref="Z26:Z27"/>
    <mergeCell ref="B27:E27"/>
    <mergeCell ref="Z16:Z17"/>
    <mergeCell ref="B17:E17"/>
    <mergeCell ref="Z18:Z19"/>
    <mergeCell ref="B19:E19"/>
    <mergeCell ref="Z20:Z21"/>
    <mergeCell ref="B21:E21"/>
    <mergeCell ref="Z10:Z11"/>
    <mergeCell ref="B11:E11"/>
    <mergeCell ref="Z12:Z13"/>
    <mergeCell ref="B13:E13"/>
    <mergeCell ref="Z14:Z15"/>
    <mergeCell ref="B15:E15"/>
    <mergeCell ref="A1:AA2"/>
    <mergeCell ref="Z4:Z5"/>
    <mergeCell ref="B5:E5"/>
    <mergeCell ref="Z6:Z7"/>
    <mergeCell ref="B7:E7"/>
    <mergeCell ref="Z8:Z9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2FB3C-941E-4B4F-92A3-9A2D308C63CC}">
  <dimension ref="A1:BF124"/>
  <sheetViews>
    <sheetView zoomScale="85" zoomScaleNormal="85" workbookViewId="0">
      <selection activeCell="N14" sqref="N14"/>
    </sheetView>
  </sheetViews>
  <sheetFormatPr defaultRowHeight="15" x14ac:dyDescent="0.25"/>
  <cols>
    <col min="4" max="4" width="9.5703125" bestFit="1" customWidth="1"/>
    <col min="5" max="5" width="10.5703125" bestFit="1" customWidth="1"/>
    <col min="12" max="12" width="22" bestFit="1" customWidth="1"/>
    <col min="13" max="13" width="12.7109375" bestFit="1" customWidth="1"/>
    <col min="14" max="14" width="9.5703125" bestFit="1" customWidth="1"/>
    <col min="21" max="21" width="11.85546875" bestFit="1" customWidth="1"/>
    <col min="24" max="24" width="21.140625" bestFit="1" customWidth="1"/>
    <col min="25" max="25" width="13.42578125" bestFit="1" customWidth="1"/>
    <col min="26" max="26" width="9.42578125" customWidth="1"/>
  </cols>
  <sheetData>
    <row r="1" spans="1:27" x14ac:dyDescent="0.25">
      <c r="A1" s="19" t="str">
        <f>"Početna plata "&amp;B4&amp;" KM, svaka naredna se uvecava za 50 KM. Lični odbitak "&amp;F4&amp;", topli obrok "&amp;C4&amp;" KM, karta za prevoz "&amp;D4&amp;" KM, mjesečni dio regresa "&amp;E4&amp;" KM"</f>
        <v>Početna plata 400 KM, svaka naredna se uvecava za 50 KM. Lični odbitak 2, topli obrok 207,9 KM, karta za prevoz 53 KM, mjesečni dio regresa 37,5 KM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 x14ac:dyDescent="0.25">
      <c r="A3" s="1"/>
      <c r="B3" s="1" t="s">
        <v>0</v>
      </c>
      <c r="C3" s="1" t="s">
        <v>12</v>
      </c>
      <c r="D3" s="1" t="s">
        <v>11</v>
      </c>
      <c r="E3" s="1" t="s">
        <v>19</v>
      </c>
      <c r="F3" s="1" t="s">
        <v>1</v>
      </c>
      <c r="G3" s="1" t="s">
        <v>2</v>
      </c>
      <c r="H3" s="1" t="s">
        <v>3</v>
      </c>
      <c r="I3" s="2" t="s">
        <v>20</v>
      </c>
      <c r="J3" s="2" t="s">
        <v>21</v>
      </c>
      <c r="K3" s="2" t="s">
        <v>22</v>
      </c>
      <c r="L3" s="2" t="s">
        <v>23</v>
      </c>
      <c r="M3" s="1" t="s">
        <v>18</v>
      </c>
      <c r="N3" s="2" t="s">
        <v>9</v>
      </c>
      <c r="O3" s="2" t="s">
        <v>24</v>
      </c>
      <c r="P3" s="2" t="s">
        <v>25</v>
      </c>
      <c r="Q3" s="2" t="s">
        <v>26</v>
      </c>
      <c r="R3" s="1" t="s">
        <v>4</v>
      </c>
      <c r="S3" s="1" t="s">
        <v>5</v>
      </c>
      <c r="T3" s="1" t="s">
        <v>6</v>
      </c>
      <c r="U3" s="8" t="s">
        <v>7</v>
      </c>
      <c r="V3" s="1" t="s">
        <v>8</v>
      </c>
      <c r="W3" s="1" t="s">
        <v>10</v>
      </c>
      <c r="X3" s="1" t="s">
        <v>15</v>
      </c>
      <c r="Y3" s="1" t="s">
        <v>16</v>
      </c>
      <c r="Z3" s="8" t="s">
        <v>17</v>
      </c>
    </row>
    <row r="4" spans="1:27" x14ac:dyDescent="0.25">
      <c r="A4" s="1" t="s">
        <v>13</v>
      </c>
      <c r="B4" s="11">
        <v>400</v>
      </c>
      <c r="C4" s="11">
        <f>21*9.9</f>
        <v>207.9</v>
      </c>
      <c r="D4" s="11">
        <v>53</v>
      </c>
      <c r="E4" s="11">
        <f>450/12</f>
        <v>37.5</v>
      </c>
      <c r="F4" s="12">
        <v>2</v>
      </c>
      <c r="G4" s="3">
        <f>F4*300</f>
        <v>600</v>
      </c>
      <c r="H4" s="3">
        <f>IF(G4&gt;B4,ROUND(B4/0.69,2),ROUND(((((B4-G4)*1.11111)+G4)/0.69),2))</f>
        <v>579.71</v>
      </c>
      <c r="I4" s="3">
        <f>ROUND(H4*0.17,2)</f>
        <v>98.55</v>
      </c>
      <c r="J4" s="3">
        <f>ROUND(H4*0.125,2)</f>
        <v>72.459999999999994</v>
      </c>
      <c r="K4" s="3">
        <f>ROUND(H4*0.015,2)</f>
        <v>8.6999999999999993</v>
      </c>
      <c r="L4" s="3"/>
      <c r="M4" s="3">
        <f>H4-I4-J4-K4</f>
        <v>400.00000000000006</v>
      </c>
      <c r="N4" s="3">
        <f>IF((H4-I4-J4-K4-G4)&lt;0,0,ROUND((H4-I4-J4-K4-G4)*0.1,2))</f>
        <v>0</v>
      </c>
      <c r="O4" s="3">
        <f>ROUND(H4*0.06,2)</f>
        <v>34.78</v>
      </c>
      <c r="P4" s="3">
        <f>ROUND(H4*0.04,2)</f>
        <v>23.19</v>
      </c>
      <c r="Q4" s="3">
        <f>ROUND(H4*0.005,2)</f>
        <v>2.9</v>
      </c>
      <c r="R4" s="3">
        <f>ROUND(B4*0.005,2)</f>
        <v>2</v>
      </c>
      <c r="S4" s="3">
        <f>ROUND(B4*0.005,2)</f>
        <v>2</v>
      </c>
      <c r="T4" s="3">
        <f>ROUND(H4*0.005,2)</f>
        <v>2.9</v>
      </c>
      <c r="U4" s="9">
        <f>SUM(M4)-N4+C4+E4+D4</f>
        <v>698.40000000000009</v>
      </c>
      <c r="V4" s="3">
        <f>SUM(I4:K4,N4,O4:T4)</f>
        <v>247.48</v>
      </c>
      <c r="W4" s="3">
        <f t="shared" ref="W4:W67" si="0">SUM(U4:V4)</f>
        <v>945.88000000000011</v>
      </c>
      <c r="X4" s="4">
        <f t="shared" ref="X4:X67" si="1">V4/W4</f>
        <v>0.26163995432824455</v>
      </c>
      <c r="Y4" s="4">
        <f t="shared" ref="Y4:Y67" si="2">V4/U4</f>
        <v>0.35435280641466205</v>
      </c>
      <c r="Z4" s="17">
        <f>W5-W4</f>
        <v>100.94000000000005</v>
      </c>
    </row>
    <row r="5" spans="1:27" x14ac:dyDescent="0.25">
      <c r="A5" s="1" t="s">
        <v>14</v>
      </c>
      <c r="B5" s="18">
        <f>B4+C4+E4+D4</f>
        <v>698.4</v>
      </c>
      <c r="C5" s="18"/>
      <c r="D5" s="18"/>
      <c r="E5" s="18"/>
      <c r="F5" s="1"/>
      <c r="G5" s="3">
        <v>800</v>
      </c>
      <c r="H5" s="3">
        <f>IF((B5-G5)&lt;0,ROUND(B5/0.675,2),ROUND((((((B5)-G5)*1.14944)+G5)/0.675),2))</f>
        <v>1034.67</v>
      </c>
      <c r="I5" s="3"/>
      <c r="J5" s="3"/>
      <c r="K5" s="3"/>
      <c r="L5" s="3">
        <f>ROUND(H5*0.325,2)</f>
        <v>336.27</v>
      </c>
      <c r="M5" s="3">
        <f>H5-L5</f>
        <v>698.40000000000009</v>
      </c>
      <c r="N5" s="3">
        <f>IF((M5-G5)&lt;0,0,ROUND((M5-G5)*0.13,2))</f>
        <v>0</v>
      </c>
      <c r="O5" s="3"/>
      <c r="P5" s="3"/>
      <c r="Q5" s="3"/>
      <c r="R5" s="3">
        <f>ROUND($B$5*0.005,2)</f>
        <v>3.49</v>
      </c>
      <c r="S5" s="3">
        <f>ROUND($B$5*0.005,2)</f>
        <v>3.49</v>
      </c>
      <c r="T5" s="3">
        <f>ROUND($H$5*0.005,2)</f>
        <v>5.17</v>
      </c>
      <c r="U5" s="9">
        <f>SUM(M5)-N5</f>
        <v>698.40000000000009</v>
      </c>
      <c r="V5" s="3">
        <f>L5+N5+R5+S5+T5</f>
        <v>348.42</v>
      </c>
      <c r="W5" s="3">
        <f t="shared" si="0"/>
        <v>1046.8200000000002</v>
      </c>
      <c r="X5" s="4">
        <f t="shared" si="1"/>
        <v>0.33283659081790562</v>
      </c>
      <c r="Y5" s="4">
        <f t="shared" si="2"/>
        <v>0.49888316151202744</v>
      </c>
      <c r="Z5" s="17"/>
    </row>
    <row r="6" spans="1:27" x14ac:dyDescent="0.25">
      <c r="A6" s="5" t="s">
        <v>13</v>
      </c>
      <c r="B6" s="6">
        <f>B4+50</f>
        <v>450</v>
      </c>
      <c r="C6" s="6">
        <f>C4</f>
        <v>207.9</v>
      </c>
      <c r="D6" s="6">
        <f>D4</f>
        <v>53</v>
      </c>
      <c r="E6" s="6">
        <f>E4</f>
        <v>37.5</v>
      </c>
      <c r="F6" s="5">
        <f>F4</f>
        <v>2</v>
      </c>
      <c r="G6" s="6">
        <f>F6*300</f>
        <v>600</v>
      </c>
      <c r="H6" s="6">
        <f>IF(G6&gt;B6,ROUND(B6/0.69,2),ROUND(((((B6-G6)*1.11111)+G6)/0.69),2))</f>
        <v>652.16999999999996</v>
      </c>
      <c r="I6" s="6">
        <f>ROUND(H6*0.17,2)</f>
        <v>110.87</v>
      </c>
      <c r="J6" s="6">
        <f>ROUND(H6*0.125,2)</f>
        <v>81.52</v>
      </c>
      <c r="K6" s="6">
        <f>ROUND(H6*0.015,2)</f>
        <v>9.7799999999999994</v>
      </c>
      <c r="L6" s="6"/>
      <c r="M6" s="6">
        <f>H6-I6-J6-K6</f>
        <v>450</v>
      </c>
      <c r="N6" s="6">
        <f>IF((H6-I6-J6-K6-G6)&lt;0,0,ROUND((H6-I6-J6-K6-G6)*0.1,2))</f>
        <v>0</v>
      </c>
      <c r="O6" s="6">
        <f>ROUND(H6*0.06,2)</f>
        <v>39.130000000000003</v>
      </c>
      <c r="P6" s="6">
        <f>ROUND(H6*0.04,2)</f>
        <v>26.09</v>
      </c>
      <c r="Q6" s="6">
        <f>ROUND(H6*0.005,2)</f>
        <v>3.26</v>
      </c>
      <c r="R6" s="6">
        <f>ROUND(B6*0.005,2)</f>
        <v>2.25</v>
      </c>
      <c r="S6" s="6">
        <f>ROUND(B6*0.005,2)</f>
        <v>2.25</v>
      </c>
      <c r="T6" s="6">
        <f>ROUND(H6*0.005,2)</f>
        <v>3.26</v>
      </c>
      <c r="U6" s="10">
        <f>SUM(M6)-N6+C6+E6+D6</f>
        <v>748.4</v>
      </c>
      <c r="V6" s="6">
        <f>SUM(I6:K6,N6,O6:T6)</f>
        <v>278.40999999999997</v>
      </c>
      <c r="W6" s="6">
        <f t="shared" si="0"/>
        <v>1026.81</v>
      </c>
      <c r="X6" s="7">
        <f t="shared" si="1"/>
        <v>0.27114071736738049</v>
      </c>
      <c r="Y6" s="7">
        <f t="shared" si="2"/>
        <v>0.37200694815606622</v>
      </c>
      <c r="Z6" s="13">
        <f>W7-W6</f>
        <v>94.080000000000155</v>
      </c>
    </row>
    <row r="7" spans="1:27" x14ac:dyDescent="0.25">
      <c r="A7" s="5" t="s">
        <v>14</v>
      </c>
      <c r="B7" s="14">
        <f>B6+C6+E6+D6</f>
        <v>748.4</v>
      </c>
      <c r="C7" s="15"/>
      <c r="D7" s="15"/>
      <c r="E7" s="16"/>
      <c r="F7" s="5"/>
      <c r="G7" s="6">
        <v>800</v>
      </c>
      <c r="H7" s="6">
        <f>IF((B7-G7)&lt;0,ROUND(B7/0.675,2),ROUND((((((B7)-G7)*1.14944)+G7)/0.675),2))</f>
        <v>1108.74</v>
      </c>
      <c r="I7" s="6"/>
      <c r="J7" s="6"/>
      <c r="K7" s="6"/>
      <c r="L7" s="6">
        <f>ROUND(H7*0.325,2)</f>
        <v>360.34</v>
      </c>
      <c r="M7" s="6">
        <f>H7-L7</f>
        <v>748.40000000000009</v>
      </c>
      <c r="N7" s="6">
        <f>IF((M7-G7)&lt;0,0,ROUND((M7-G7)*0.13,2))</f>
        <v>0</v>
      </c>
      <c r="O7" s="6"/>
      <c r="P7" s="6"/>
      <c r="Q7" s="6"/>
      <c r="R7" s="6">
        <f>ROUND($B$5*0.005,2)</f>
        <v>3.49</v>
      </c>
      <c r="S7" s="6">
        <f>ROUND($B$5*0.005,2)</f>
        <v>3.49</v>
      </c>
      <c r="T7" s="6">
        <f>ROUND($H$5*0.005,2)</f>
        <v>5.17</v>
      </c>
      <c r="U7" s="10">
        <f>SUM(M7)-N7</f>
        <v>748.40000000000009</v>
      </c>
      <c r="V7" s="6">
        <f>L7+N7+R7+S7+T7</f>
        <v>372.49</v>
      </c>
      <c r="W7" s="6">
        <f t="shared" si="0"/>
        <v>1120.8900000000001</v>
      </c>
      <c r="X7" s="7">
        <f t="shared" si="1"/>
        <v>0.3323162843811614</v>
      </c>
      <c r="Y7" s="7">
        <f t="shared" si="2"/>
        <v>0.49771512560128267</v>
      </c>
      <c r="Z7" s="13"/>
    </row>
    <row r="8" spans="1:27" x14ac:dyDescent="0.25">
      <c r="A8" s="1" t="s">
        <v>13</v>
      </c>
      <c r="B8" s="3">
        <f>B6+50</f>
        <v>500</v>
      </c>
      <c r="C8" s="3">
        <f>C6</f>
        <v>207.9</v>
      </c>
      <c r="D8" s="3">
        <f>D6</f>
        <v>53</v>
      </c>
      <c r="E8" s="3">
        <f>E6</f>
        <v>37.5</v>
      </c>
      <c r="F8" s="1">
        <f>F6</f>
        <v>2</v>
      </c>
      <c r="G8" s="3">
        <f>F8*300</f>
        <v>600</v>
      </c>
      <c r="H8" s="3">
        <f>IF(G8&gt;B8,ROUND(B8/0.69,2),ROUND(((((B8-G8)*1.11111)+G8)/0.69),2))</f>
        <v>724.64</v>
      </c>
      <c r="I8" s="3">
        <f>ROUND(H8*0.17,2)</f>
        <v>123.19</v>
      </c>
      <c r="J8" s="3">
        <f>ROUND(H8*0.125,2)</f>
        <v>90.58</v>
      </c>
      <c r="K8" s="3">
        <f>ROUND(H8*0.015,2)</f>
        <v>10.87</v>
      </c>
      <c r="L8" s="3"/>
      <c r="M8" s="3">
        <f>H8-I8-J8-K8</f>
        <v>500.00000000000006</v>
      </c>
      <c r="N8" s="3">
        <f>IF((H8-I8-J8-K8-G8)&lt;0,0,ROUND((H8-I8-J8-K8-G8)*0.1,2))</f>
        <v>0</v>
      </c>
      <c r="O8" s="3">
        <f>ROUND(H8*0.06,2)</f>
        <v>43.48</v>
      </c>
      <c r="P8" s="3">
        <f>ROUND(H8*0.04,2)</f>
        <v>28.99</v>
      </c>
      <c r="Q8" s="3">
        <f>ROUND(H8*0.005,2)</f>
        <v>3.62</v>
      </c>
      <c r="R8" s="3">
        <f>ROUND(B8*0.005,2)</f>
        <v>2.5</v>
      </c>
      <c r="S8" s="3">
        <f>ROUND(B8*0.005,2)</f>
        <v>2.5</v>
      </c>
      <c r="T8" s="3">
        <f>ROUND(H8*0.005,2)</f>
        <v>3.62</v>
      </c>
      <c r="U8" s="9">
        <f>SUM(M8)-N8+C8+E8+D8</f>
        <v>798.40000000000009</v>
      </c>
      <c r="V8" s="3">
        <f>SUM(I8:K8,N8,O8:T8)</f>
        <v>309.35000000000002</v>
      </c>
      <c r="W8" s="3">
        <f t="shared" si="0"/>
        <v>1107.75</v>
      </c>
      <c r="X8" s="4">
        <f t="shared" si="1"/>
        <v>0.27925976077634845</v>
      </c>
      <c r="Y8" s="4">
        <f t="shared" si="2"/>
        <v>0.38746242484969939</v>
      </c>
      <c r="Z8" s="17">
        <f>W9-W8</f>
        <v>87.210000000000036</v>
      </c>
    </row>
    <row r="9" spans="1:27" x14ac:dyDescent="0.25">
      <c r="A9" s="1" t="s">
        <v>14</v>
      </c>
      <c r="B9" s="18">
        <f>B8+C8+E8+D8</f>
        <v>798.4</v>
      </c>
      <c r="C9" s="18"/>
      <c r="D9" s="18"/>
      <c r="E9" s="18"/>
      <c r="F9" s="1"/>
      <c r="G9" s="3">
        <v>800</v>
      </c>
      <c r="H9" s="3">
        <f>IF((B9-G9)&lt;0,ROUND(B9/0.675,2),ROUND((((((B9)-G9)*1.14944)+G9)/0.675),2))</f>
        <v>1182.81</v>
      </c>
      <c r="I9" s="3"/>
      <c r="J9" s="3"/>
      <c r="K9" s="3"/>
      <c r="L9" s="3">
        <f>ROUND(H9*0.325,2)</f>
        <v>384.41</v>
      </c>
      <c r="M9" s="3">
        <f>H9-L9</f>
        <v>798.39999999999986</v>
      </c>
      <c r="N9" s="3">
        <f>IF((M9-G9)&lt;0,0,ROUND((M9-G9)*0.13,2))</f>
        <v>0</v>
      </c>
      <c r="O9" s="3"/>
      <c r="P9" s="3"/>
      <c r="Q9" s="3"/>
      <c r="R9" s="3">
        <f>ROUND($B$5*0.005,2)</f>
        <v>3.49</v>
      </c>
      <c r="S9" s="3">
        <f>ROUND($B$5*0.005,2)</f>
        <v>3.49</v>
      </c>
      <c r="T9" s="3">
        <f>ROUND($H$5*0.005,2)</f>
        <v>5.17</v>
      </c>
      <c r="U9" s="9">
        <f>SUM(M9)-N9</f>
        <v>798.39999999999986</v>
      </c>
      <c r="V9" s="3">
        <f>L9+N9+R9+S9+T9</f>
        <v>396.56000000000006</v>
      </c>
      <c r="W9" s="3">
        <f t="shared" si="0"/>
        <v>1194.96</v>
      </c>
      <c r="X9" s="4">
        <f t="shared" si="1"/>
        <v>0.33186048068554602</v>
      </c>
      <c r="Y9" s="4">
        <f t="shared" si="2"/>
        <v>0.49669338677354724</v>
      </c>
      <c r="Z9" s="17"/>
    </row>
    <row r="10" spans="1:27" x14ac:dyDescent="0.25">
      <c r="A10" s="5" t="s">
        <v>13</v>
      </c>
      <c r="B10" s="6">
        <f>B8+50</f>
        <v>550</v>
      </c>
      <c r="C10" s="6">
        <f>C8</f>
        <v>207.9</v>
      </c>
      <c r="D10" s="6">
        <f>D8</f>
        <v>53</v>
      </c>
      <c r="E10" s="6">
        <f>E8</f>
        <v>37.5</v>
      </c>
      <c r="F10" s="5">
        <f>F8</f>
        <v>2</v>
      </c>
      <c r="G10" s="6">
        <f>F10*300</f>
        <v>600</v>
      </c>
      <c r="H10" s="6">
        <f>IF(G10&gt;B10,ROUND(B10/0.69,2),ROUND(((((B10-G10)*1.11111)+G10)/0.69),2))</f>
        <v>797.1</v>
      </c>
      <c r="I10" s="6">
        <f>ROUND(H10*0.17,2)</f>
        <v>135.51</v>
      </c>
      <c r="J10" s="6">
        <f>ROUND(H10*0.125,2)</f>
        <v>99.64</v>
      </c>
      <c r="K10" s="6">
        <f>ROUND(H10*0.015,2)</f>
        <v>11.96</v>
      </c>
      <c r="L10" s="6"/>
      <c r="M10" s="6">
        <f>H10-I10-J10-K10</f>
        <v>549.99</v>
      </c>
      <c r="N10" s="6">
        <f>IF((H10-I10-J10-K10-G10)&lt;0,0,ROUND((H10-I10-J10-K10-G10)*0.1,2))</f>
        <v>0</v>
      </c>
      <c r="O10" s="6">
        <f>ROUND(H10*0.06,2)</f>
        <v>47.83</v>
      </c>
      <c r="P10" s="6">
        <f>ROUND(H10*0.04,2)</f>
        <v>31.88</v>
      </c>
      <c r="Q10" s="6">
        <f>ROUND(H10*0.005,2)</f>
        <v>3.99</v>
      </c>
      <c r="R10" s="6">
        <f>ROUND(B10*0.005,2)</f>
        <v>2.75</v>
      </c>
      <c r="S10" s="6">
        <f>ROUND(B10*0.005,2)</f>
        <v>2.75</v>
      </c>
      <c r="T10" s="6">
        <f>ROUND(H10*0.005,2)</f>
        <v>3.99</v>
      </c>
      <c r="U10" s="10">
        <f>SUM(M10)-N10+C10+E10+D10</f>
        <v>848.39</v>
      </c>
      <c r="V10" s="6">
        <f>SUM(I10:K10,N10,O10:T10)</f>
        <v>340.3</v>
      </c>
      <c r="W10" s="6">
        <f t="shared" si="0"/>
        <v>1188.69</v>
      </c>
      <c r="X10" s="7">
        <f t="shared" si="1"/>
        <v>0.28628153681784146</v>
      </c>
      <c r="Y10" s="7">
        <f t="shared" si="2"/>
        <v>0.4011126958120676</v>
      </c>
      <c r="Z10" s="13">
        <f>W11-W10</f>
        <v>91.059999999999945</v>
      </c>
    </row>
    <row r="11" spans="1:27" x14ac:dyDescent="0.25">
      <c r="A11" s="5" t="s">
        <v>14</v>
      </c>
      <c r="B11" s="14">
        <f>B10+C10+E10+D10</f>
        <v>848.4</v>
      </c>
      <c r="C11" s="15"/>
      <c r="D11" s="15"/>
      <c r="E11" s="16"/>
      <c r="F11" s="5"/>
      <c r="G11" s="6">
        <v>800</v>
      </c>
      <c r="H11" s="6">
        <f>IF((B11-G11)&lt;0,ROUND(B11/0.675,2),ROUND((((((B11)-G11)*1.14944)+G11)/0.675),2))</f>
        <v>1267.5999999999999</v>
      </c>
      <c r="I11" s="6"/>
      <c r="J11" s="6"/>
      <c r="K11" s="6"/>
      <c r="L11" s="6">
        <f>ROUND(H11*0.325,2)</f>
        <v>411.97</v>
      </c>
      <c r="M11" s="6">
        <f>H11-L11</f>
        <v>855.62999999999988</v>
      </c>
      <c r="N11" s="6">
        <f>IF((M11-G11)&lt;0,0,ROUND((M11-G11)*0.13,2))</f>
        <v>7.23</v>
      </c>
      <c r="O11" s="6"/>
      <c r="P11" s="6"/>
      <c r="Q11" s="6"/>
      <c r="R11" s="6">
        <f>ROUND($B$5*0.005,2)</f>
        <v>3.49</v>
      </c>
      <c r="S11" s="6">
        <f>ROUND($B$5*0.005,2)</f>
        <v>3.49</v>
      </c>
      <c r="T11" s="6">
        <f>ROUND($H$5*0.005,2)</f>
        <v>5.17</v>
      </c>
      <c r="U11" s="10">
        <f>SUM(M11)-N11</f>
        <v>848.39999999999986</v>
      </c>
      <c r="V11" s="6">
        <f>L11+N11+R11+S11+T11</f>
        <v>431.35000000000008</v>
      </c>
      <c r="W11" s="6">
        <f t="shared" si="0"/>
        <v>1279.75</v>
      </c>
      <c r="X11" s="7">
        <f t="shared" si="1"/>
        <v>0.33705801914436417</v>
      </c>
      <c r="Y11" s="7">
        <f t="shared" si="2"/>
        <v>0.50842762847713363</v>
      </c>
      <c r="Z11" s="13"/>
    </row>
    <row r="12" spans="1:27" x14ac:dyDescent="0.25">
      <c r="A12" s="1" t="s">
        <v>13</v>
      </c>
      <c r="B12" s="3">
        <f>B10+50</f>
        <v>600</v>
      </c>
      <c r="C12" s="3">
        <f>C10</f>
        <v>207.9</v>
      </c>
      <c r="D12" s="3">
        <f>D10</f>
        <v>53</v>
      </c>
      <c r="E12" s="3">
        <f>E10</f>
        <v>37.5</v>
      </c>
      <c r="F12" s="1">
        <f>F10</f>
        <v>2</v>
      </c>
      <c r="G12" s="3">
        <f>F12*300</f>
        <v>600</v>
      </c>
      <c r="H12" s="3">
        <f>IF(G12&gt;B12,ROUND(B12/0.69,2),ROUND(((((B12-G12)*1.11111)+G12)/0.69),2))</f>
        <v>869.57</v>
      </c>
      <c r="I12" s="3">
        <f>ROUND(H12*0.17,2)</f>
        <v>147.83000000000001</v>
      </c>
      <c r="J12" s="3">
        <f>ROUND(H12*0.125,2)</f>
        <v>108.7</v>
      </c>
      <c r="K12" s="3">
        <f>ROUND(H12*0.015,2)</f>
        <v>13.04</v>
      </c>
      <c r="L12" s="3"/>
      <c r="M12" s="3">
        <f>H12-I12-J12-K12</f>
        <v>600</v>
      </c>
      <c r="N12" s="3">
        <f>IF((H12-I12-J12-K12-G12)&lt;0,0,ROUND((H12-I12-J12-K12-G12)*0.1,2))</f>
        <v>0</v>
      </c>
      <c r="O12" s="3">
        <f>ROUND(H12*0.06,2)</f>
        <v>52.17</v>
      </c>
      <c r="P12" s="3">
        <f>ROUND(H12*0.04,2)</f>
        <v>34.78</v>
      </c>
      <c r="Q12" s="3">
        <f>ROUND(H12*0.005,2)</f>
        <v>4.3499999999999996</v>
      </c>
      <c r="R12" s="3">
        <f>ROUND(B12*0.005,2)</f>
        <v>3</v>
      </c>
      <c r="S12" s="3">
        <f>ROUND(B12*0.005,2)</f>
        <v>3</v>
      </c>
      <c r="T12" s="3">
        <f>ROUND(H12*0.005,2)</f>
        <v>4.3499999999999996</v>
      </c>
      <c r="U12" s="9">
        <f>SUM(M12)-N12+C12+E12+D12</f>
        <v>898.4</v>
      </c>
      <c r="V12" s="3">
        <f>SUM(I12:K12,N12,O12:T12)</f>
        <v>371.22000000000014</v>
      </c>
      <c r="W12" s="3">
        <f t="shared" si="0"/>
        <v>1269.6200000000001</v>
      </c>
      <c r="X12" s="4">
        <f t="shared" si="1"/>
        <v>0.29238669838219317</v>
      </c>
      <c r="Y12" s="4">
        <f t="shared" si="2"/>
        <v>0.41320124666073038</v>
      </c>
      <c r="Z12" s="17">
        <f>W13-W12</f>
        <v>95.279999999999973</v>
      </c>
    </row>
    <row r="13" spans="1:27" x14ac:dyDescent="0.25">
      <c r="A13" s="1" t="s">
        <v>14</v>
      </c>
      <c r="B13" s="18">
        <f>B12+C12+E12+D12</f>
        <v>898.4</v>
      </c>
      <c r="C13" s="18"/>
      <c r="D13" s="18"/>
      <c r="E13" s="18"/>
      <c r="F13" s="1"/>
      <c r="G13" s="3">
        <v>800</v>
      </c>
      <c r="H13" s="3">
        <f>IF((B13-G13)&lt;0,ROUND(B13/0.675,2),ROUND((((((B13)-G13)*1.14944)+G13)/0.675),2))</f>
        <v>1352.75</v>
      </c>
      <c r="I13" s="3"/>
      <c r="J13" s="3"/>
      <c r="K13" s="3"/>
      <c r="L13" s="3">
        <f>ROUND(H13*0.325,2)</f>
        <v>439.64</v>
      </c>
      <c r="M13" s="3">
        <f>H13-L13</f>
        <v>913.11</v>
      </c>
      <c r="N13" s="3">
        <f>IF((M13-G13)&lt;0,0,ROUND((M13-G13)*0.13,2))</f>
        <v>14.7</v>
      </c>
      <c r="O13" s="3"/>
      <c r="P13" s="3"/>
      <c r="Q13" s="3"/>
      <c r="R13" s="3">
        <f>ROUND($B$5*0.005,2)</f>
        <v>3.49</v>
      </c>
      <c r="S13" s="3">
        <f>ROUND($B$5*0.005,2)</f>
        <v>3.49</v>
      </c>
      <c r="T13" s="3">
        <f>ROUND($H$5*0.005,2)</f>
        <v>5.17</v>
      </c>
      <c r="U13" s="9">
        <f>SUM(M13)-N13</f>
        <v>898.41</v>
      </c>
      <c r="V13" s="3">
        <f>L13+N13+R13+S13+T13</f>
        <v>466.49</v>
      </c>
      <c r="W13" s="3">
        <f t="shared" si="0"/>
        <v>1364.9</v>
      </c>
      <c r="X13" s="4">
        <f t="shared" si="1"/>
        <v>0.34177595428236501</v>
      </c>
      <c r="Y13" s="4">
        <f t="shared" si="2"/>
        <v>0.51923954541912942</v>
      </c>
      <c r="Z13" s="17"/>
    </row>
    <row r="14" spans="1:27" x14ac:dyDescent="0.25">
      <c r="A14" s="5" t="s">
        <v>13</v>
      </c>
      <c r="B14" s="6">
        <f>B12+50</f>
        <v>650</v>
      </c>
      <c r="C14" s="6">
        <f>C12</f>
        <v>207.9</v>
      </c>
      <c r="D14" s="6">
        <f>D12</f>
        <v>53</v>
      </c>
      <c r="E14" s="6">
        <f>E12</f>
        <v>37.5</v>
      </c>
      <c r="F14" s="5">
        <f>F12</f>
        <v>2</v>
      </c>
      <c r="G14" s="6">
        <f>F14*300</f>
        <v>600</v>
      </c>
      <c r="H14" s="6">
        <f>IF(G14&gt;B14,ROUND(B14/0.69,2),ROUND(((((B14-G14)*1.11111)+G14)/0.69),2))</f>
        <v>950.08</v>
      </c>
      <c r="I14" s="6">
        <f>ROUND(H14*0.17,2)</f>
        <v>161.51</v>
      </c>
      <c r="J14" s="6">
        <f>ROUND(H14*0.125,2)</f>
        <v>118.76</v>
      </c>
      <c r="K14" s="6">
        <f>ROUND(H14*0.015,2)</f>
        <v>14.25</v>
      </c>
      <c r="L14" s="6"/>
      <c r="M14" s="6">
        <f>H14-I14-J14-K14</f>
        <v>655.56000000000006</v>
      </c>
      <c r="N14" s="6">
        <f>IF((H14-I14-J14-K14-G14)&lt;0,0,ROUND((H14-I14-J14-K14-G14)*0.1,2))</f>
        <v>5.56</v>
      </c>
      <c r="O14" s="6">
        <f>ROUND(H14*0.06,2)</f>
        <v>57</v>
      </c>
      <c r="P14" s="6">
        <f>ROUND(H14*0.04,2)</f>
        <v>38</v>
      </c>
      <c r="Q14" s="6">
        <f>ROUND(H14*0.005,2)</f>
        <v>4.75</v>
      </c>
      <c r="R14" s="6">
        <f>ROUND(B14*0.005,2)</f>
        <v>3.25</v>
      </c>
      <c r="S14" s="6">
        <f>ROUND(B14*0.005,2)</f>
        <v>3.25</v>
      </c>
      <c r="T14" s="6">
        <f>ROUND(H14*0.005,2)</f>
        <v>4.75</v>
      </c>
      <c r="U14" s="10">
        <f>SUM(M14)-N14+C14+E14+D14</f>
        <v>948.40000000000009</v>
      </c>
      <c r="V14" s="6">
        <f>SUM(I14:K14,N14,O14:T14)</f>
        <v>411.08</v>
      </c>
      <c r="W14" s="6">
        <f t="shared" si="0"/>
        <v>1359.48</v>
      </c>
      <c r="X14" s="7">
        <f t="shared" si="1"/>
        <v>0.30238032188778058</v>
      </c>
      <c r="Y14" s="7">
        <f t="shared" si="2"/>
        <v>0.43344580345845629</v>
      </c>
      <c r="Z14" s="13">
        <f>W15-W14</f>
        <v>90.560000000000173</v>
      </c>
    </row>
    <row r="15" spans="1:27" x14ac:dyDescent="0.25">
      <c r="A15" s="5" t="s">
        <v>14</v>
      </c>
      <c r="B15" s="14">
        <f>B14+C14+E14+D14</f>
        <v>948.4</v>
      </c>
      <c r="C15" s="15"/>
      <c r="D15" s="15"/>
      <c r="E15" s="16"/>
      <c r="F15" s="5"/>
      <c r="G15" s="6">
        <v>800</v>
      </c>
      <c r="H15" s="6">
        <f>IF((B15-G15)&lt;0,ROUND(B15/0.675,2),ROUND((((((B15)-G15)*1.14944)+G15)/0.675),2))</f>
        <v>1437.89</v>
      </c>
      <c r="I15" s="6"/>
      <c r="J15" s="6"/>
      <c r="K15" s="6"/>
      <c r="L15" s="6">
        <f>ROUND(H15*0.325,2)</f>
        <v>467.31</v>
      </c>
      <c r="M15" s="6">
        <f>H15-L15</f>
        <v>970.58000000000015</v>
      </c>
      <c r="N15" s="6">
        <f>IF((M15-G15)&lt;0,0,ROUND((M15-G15)*0.13,2))</f>
        <v>22.18</v>
      </c>
      <c r="O15" s="6"/>
      <c r="P15" s="6"/>
      <c r="Q15" s="6"/>
      <c r="R15" s="6">
        <f>ROUND($B$5*0.005,2)</f>
        <v>3.49</v>
      </c>
      <c r="S15" s="6">
        <f>ROUND($B$5*0.005,2)</f>
        <v>3.49</v>
      </c>
      <c r="T15" s="6">
        <f>ROUND($H$5*0.005,2)</f>
        <v>5.17</v>
      </c>
      <c r="U15" s="10">
        <f>SUM(M15)-N15</f>
        <v>948.4000000000002</v>
      </c>
      <c r="V15" s="6">
        <f>L15+N15+R15+S15+T15</f>
        <v>501.64000000000004</v>
      </c>
      <c r="W15" s="6">
        <f t="shared" si="0"/>
        <v>1450.0400000000002</v>
      </c>
      <c r="X15" s="7">
        <f t="shared" si="1"/>
        <v>0.34594907726683399</v>
      </c>
      <c r="Y15" s="7">
        <f t="shared" si="2"/>
        <v>0.52893293968789534</v>
      </c>
      <c r="Z15" s="13"/>
    </row>
    <row r="16" spans="1:27" x14ac:dyDescent="0.25">
      <c r="A16" s="1" t="s">
        <v>13</v>
      </c>
      <c r="B16" s="3">
        <f>B14+50</f>
        <v>700</v>
      </c>
      <c r="C16" s="3">
        <f>C14</f>
        <v>207.9</v>
      </c>
      <c r="D16" s="3">
        <f>D14</f>
        <v>53</v>
      </c>
      <c r="E16" s="3">
        <f>E14</f>
        <v>37.5</v>
      </c>
      <c r="F16" s="1">
        <f>F14</f>
        <v>2</v>
      </c>
      <c r="G16" s="3">
        <f>F16*300</f>
        <v>600</v>
      </c>
      <c r="H16" s="3">
        <f>IF(G16&gt;B16,ROUND(B16/0.69,2),ROUND(((((B16-G16)*1.11111)+G16)/0.69),2))</f>
        <v>1030.5999999999999</v>
      </c>
      <c r="I16" s="3">
        <f>ROUND(H16*0.17,2)</f>
        <v>175.2</v>
      </c>
      <c r="J16" s="3">
        <f>ROUND(H16*0.125,2)</f>
        <v>128.83000000000001</v>
      </c>
      <c r="K16" s="3">
        <f>ROUND(H16*0.015,2)</f>
        <v>15.46</v>
      </c>
      <c r="L16" s="3"/>
      <c r="M16" s="3">
        <f>H16-I16-J16-K16</f>
        <v>711.10999999999979</v>
      </c>
      <c r="N16" s="3">
        <f>IF((H16-I16-J16-K16-G16)&lt;0,0,ROUND((H16-I16-J16-K16-G16)*0.1,2))</f>
        <v>11.11</v>
      </c>
      <c r="O16" s="3">
        <f>ROUND(H16*0.06,2)</f>
        <v>61.84</v>
      </c>
      <c r="P16" s="3">
        <f>ROUND(H16*0.04,2)</f>
        <v>41.22</v>
      </c>
      <c r="Q16" s="3">
        <f>ROUND(H16*0.005,2)</f>
        <v>5.15</v>
      </c>
      <c r="R16" s="3">
        <f>ROUND(B16*0.005,2)</f>
        <v>3.5</v>
      </c>
      <c r="S16" s="3">
        <f>ROUND(B16*0.005,2)</f>
        <v>3.5</v>
      </c>
      <c r="T16" s="3">
        <f>ROUND(H16*0.005,2)</f>
        <v>5.15</v>
      </c>
      <c r="U16" s="9">
        <f>SUM(M16)-N16+C16+E16+D16</f>
        <v>998.39999999999975</v>
      </c>
      <c r="V16" s="3">
        <f>SUM(I16:K16,N16,O16:T16)</f>
        <v>450.95999999999992</v>
      </c>
      <c r="W16" s="3">
        <f t="shared" si="0"/>
        <v>1449.3599999999997</v>
      </c>
      <c r="X16" s="4">
        <f t="shared" si="1"/>
        <v>0.31114422917701606</v>
      </c>
      <c r="Y16" s="4">
        <f t="shared" si="2"/>
        <v>0.45168269230769237</v>
      </c>
      <c r="Z16" s="17">
        <f>W17-W16</f>
        <v>85.830000000000382</v>
      </c>
    </row>
    <row r="17" spans="1:26" x14ac:dyDescent="0.25">
      <c r="A17" s="1" t="s">
        <v>14</v>
      </c>
      <c r="B17" s="18">
        <f>B16+C16+E16+D16</f>
        <v>998.4</v>
      </c>
      <c r="C17" s="18"/>
      <c r="D17" s="18"/>
      <c r="E17" s="18"/>
      <c r="F17" s="1"/>
      <c r="G17" s="3">
        <v>800</v>
      </c>
      <c r="H17" s="3">
        <f>IF((B17-G17)&lt;0,ROUND(B17/0.675,2),ROUND((((((B17)-G17)*1.14944)+G17)/0.675),2))</f>
        <v>1523.04</v>
      </c>
      <c r="I17" s="3"/>
      <c r="J17" s="3"/>
      <c r="K17" s="3"/>
      <c r="L17" s="3">
        <f>ROUND(H17*0.325,2)</f>
        <v>494.99</v>
      </c>
      <c r="M17" s="3">
        <f>H17-L17</f>
        <v>1028.05</v>
      </c>
      <c r="N17" s="3">
        <f>IF((M17-G17)&lt;0,0,ROUND((M17-G17)*0.13,2))</f>
        <v>29.65</v>
      </c>
      <c r="O17" s="3"/>
      <c r="P17" s="3"/>
      <c r="Q17" s="3"/>
      <c r="R17" s="3">
        <f>ROUND($B$5*0.005,2)</f>
        <v>3.49</v>
      </c>
      <c r="S17" s="3">
        <f>ROUND($B$5*0.005,2)</f>
        <v>3.49</v>
      </c>
      <c r="T17" s="3">
        <f>ROUND($H$5*0.005,2)</f>
        <v>5.17</v>
      </c>
      <c r="U17" s="9">
        <f>SUM(M17)-N17</f>
        <v>998.4</v>
      </c>
      <c r="V17" s="3">
        <f>L17+N17+R17+S17+T17</f>
        <v>536.79</v>
      </c>
      <c r="W17" s="3">
        <f t="shared" si="0"/>
        <v>1535.19</v>
      </c>
      <c r="X17" s="4">
        <f t="shared" si="1"/>
        <v>0.3496570457076974</v>
      </c>
      <c r="Y17" s="4">
        <f t="shared" si="2"/>
        <v>0.5376502403846154</v>
      </c>
      <c r="Z17" s="17"/>
    </row>
    <row r="18" spans="1:26" x14ac:dyDescent="0.25">
      <c r="A18" s="5" t="s">
        <v>13</v>
      </c>
      <c r="B18" s="6">
        <f>B16+50</f>
        <v>750</v>
      </c>
      <c r="C18" s="6">
        <f>C16</f>
        <v>207.9</v>
      </c>
      <c r="D18" s="6">
        <f>D16</f>
        <v>53</v>
      </c>
      <c r="E18" s="6">
        <f>E16</f>
        <v>37.5</v>
      </c>
      <c r="F18" s="5">
        <f>F16</f>
        <v>2</v>
      </c>
      <c r="G18" s="6">
        <f>F18*300</f>
        <v>600</v>
      </c>
      <c r="H18" s="6">
        <f>IF(G18&gt;B18,ROUND(B18/0.69,2),ROUND(((((B18-G18)*1.11111)+G18)/0.69),2))</f>
        <v>1111.1099999999999</v>
      </c>
      <c r="I18" s="6">
        <f>ROUND(H18*0.17,2)</f>
        <v>188.89</v>
      </c>
      <c r="J18" s="6">
        <f>ROUND(H18*0.125,2)</f>
        <v>138.88999999999999</v>
      </c>
      <c r="K18" s="6">
        <f>ROUND(H18*0.015,2)</f>
        <v>16.670000000000002</v>
      </c>
      <c r="L18" s="6"/>
      <c r="M18" s="6">
        <f>H18-I18-J18-K18</f>
        <v>766.66</v>
      </c>
      <c r="N18" s="6">
        <f>IF((H18-I18-J18-K18-G18)&lt;0,0,ROUND((H18-I18-J18-K18-G18)*0.1,2))</f>
        <v>16.670000000000002</v>
      </c>
      <c r="O18" s="6">
        <f>ROUND(H18*0.06,2)</f>
        <v>66.67</v>
      </c>
      <c r="P18" s="6">
        <f>ROUND(H18*0.04,2)</f>
        <v>44.44</v>
      </c>
      <c r="Q18" s="6">
        <f>ROUND(H18*0.005,2)</f>
        <v>5.56</v>
      </c>
      <c r="R18" s="6">
        <f>ROUND(B18*0.005,2)</f>
        <v>3.75</v>
      </c>
      <c r="S18" s="6">
        <f>ROUND(B18*0.005,2)</f>
        <v>3.75</v>
      </c>
      <c r="T18" s="6">
        <f>ROUND(H18*0.005,2)</f>
        <v>5.56</v>
      </c>
      <c r="U18" s="10">
        <f>SUM(M18)-N18+C18+E18+D18</f>
        <v>1048.3899999999999</v>
      </c>
      <c r="V18" s="6">
        <f>SUM(I18:K18,N18,O18:T18)</f>
        <v>490.85</v>
      </c>
      <c r="W18" s="6">
        <f t="shared" si="0"/>
        <v>1539.2399999999998</v>
      </c>
      <c r="X18" s="7">
        <f t="shared" si="1"/>
        <v>0.31889114108261224</v>
      </c>
      <c r="Y18" s="7">
        <f t="shared" si="2"/>
        <v>0.46819408807791002</v>
      </c>
      <c r="Z18" s="13">
        <f>W19-W18</f>
        <v>81.090000000000146</v>
      </c>
    </row>
    <row r="19" spans="1:26" x14ac:dyDescent="0.25">
      <c r="A19" s="5" t="s">
        <v>14</v>
      </c>
      <c r="B19" s="14">
        <f>B18+C18+E18+D18</f>
        <v>1048.4000000000001</v>
      </c>
      <c r="C19" s="15"/>
      <c r="D19" s="15"/>
      <c r="E19" s="16"/>
      <c r="F19" s="5"/>
      <c r="G19" s="6">
        <v>800</v>
      </c>
      <c r="H19" s="6">
        <f>IF((B19-G19)&lt;0,ROUND(B19/0.675,2),ROUND((((((B19)-G19)*1.14944)+G19)/0.675),2))</f>
        <v>1608.18</v>
      </c>
      <c r="I19" s="6"/>
      <c r="J19" s="6"/>
      <c r="K19" s="6"/>
      <c r="L19" s="6">
        <f>ROUND(H19*0.325,2)</f>
        <v>522.66</v>
      </c>
      <c r="M19" s="6">
        <f>H19-L19</f>
        <v>1085.52</v>
      </c>
      <c r="N19" s="6">
        <f>IF((M19-G19)&lt;0,0,ROUND((M19-G19)*0.13,2))</f>
        <v>37.119999999999997</v>
      </c>
      <c r="O19" s="6"/>
      <c r="P19" s="6"/>
      <c r="Q19" s="6"/>
      <c r="R19" s="6">
        <f>ROUND($B$5*0.005,2)</f>
        <v>3.49</v>
      </c>
      <c r="S19" s="6">
        <f>ROUND($B$5*0.005,2)</f>
        <v>3.49</v>
      </c>
      <c r="T19" s="6">
        <f>ROUND($H$5*0.005,2)</f>
        <v>5.17</v>
      </c>
      <c r="U19" s="10">
        <f>SUM(M19)-N19</f>
        <v>1048.4000000000001</v>
      </c>
      <c r="V19" s="6">
        <f>L19+N19+R19+S19+T19</f>
        <v>571.92999999999995</v>
      </c>
      <c r="W19" s="6">
        <f t="shared" si="0"/>
        <v>1620.33</v>
      </c>
      <c r="X19" s="7">
        <f t="shared" si="1"/>
        <v>0.35297130831373852</v>
      </c>
      <c r="Y19" s="7">
        <f t="shared" si="2"/>
        <v>0.54552651659671869</v>
      </c>
      <c r="Z19" s="13"/>
    </row>
    <row r="20" spans="1:26" x14ac:dyDescent="0.25">
      <c r="A20" s="1" t="s">
        <v>13</v>
      </c>
      <c r="B20" s="3">
        <f>B18+50</f>
        <v>800</v>
      </c>
      <c r="C20" s="3">
        <f>C18</f>
        <v>207.9</v>
      </c>
      <c r="D20" s="3">
        <f>D18</f>
        <v>53</v>
      </c>
      <c r="E20" s="3">
        <f>E18</f>
        <v>37.5</v>
      </c>
      <c r="F20" s="1">
        <f>F18</f>
        <v>2</v>
      </c>
      <c r="G20" s="3">
        <f>F20*300</f>
        <v>600</v>
      </c>
      <c r="H20" s="3">
        <f>IF(G20&gt;B20,ROUND(B20/0.69,2),ROUND(((((B20-G20)*1.11111)+G20)/0.69),2))</f>
        <v>1191.6300000000001</v>
      </c>
      <c r="I20" s="3">
        <f>ROUND(H20*0.17,2)</f>
        <v>202.58</v>
      </c>
      <c r="J20" s="3">
        <f>ROUND(H20*0.125,2)</f>
        <v>148.94999999999999</v>
      </c>
      <c r="K20" s="3">
        <f>ROUND(H20*0.015,2)</f>
        <v>17.87</v>
      </c>
      <c r="L20" s="3"/>
      <c r="M20" s="3">
        <f>H20-I20-J20-K20</f>
        <v>822.23000000000013</v>
      </c>
      <c r="N20" s="3">
        <f>IF((H20-I20-J20-K20-G20)&lt;0,0,ROUND((H20-I20-J20-K20-G20)*0.1,2))</f>
        <v>22.22</v>
      </c>
      <c r="O20" s="3">
        <f>ROUND(H20*0.06,2)</f>
        <v>71.5</v>
      </c>
      <c r="P20" s="3">
        <f>ROUND(H20*0.04,2)</f>
        <v>47.67</v>
      </c>
      <c r="Q20" s="3">
        <f>ROUND(H20*0.005,2)</f>
        <v>5.96</v>
      </c>
      <c r="R20" s="3">
        <f>ROUND(B20*0.005,2)</f>
        <v>4</v>
      </c>
      <c r="S20" s="3">
        <f>ROUND(B20*0.005,2)</f>
        <v>4</v>
      </c>
      <c r="T20" s="3">
        <f>ROUND(H20*0.005,2)</f>
        <v>5.96</v>
      </c>
      <c r="U20" s="9">
        <f>SUM(M20)-N20+C20+E20+D20</f>
        <v>1098.4100000000001</v>
      </c>
      <c r="V20" s="3">
        <f>SUM(I20:K20,N20,O20:T20)</f>
        <v>530.71</v>
      </c>
      <c r="W20" s="3">
        <f t="shared" si="0"/>
        <v>1629.1200000000001</v>
      </c>
      <c r="X20" s="4">
        <f t="shared" si="1"/>
        <v>0.32576483009231977</v>
      </c>
      <c r="Y20" s="4">
        <f t="shared" si="2"/>
        <v>0.48316202510902123</v>
      </c>
      <c r="Z20" s="17">
        <f>W21-W20</f>
        <v>76.349999999999682</v>
      </c>
    </row>
    <row r="21" spans="1:26" x14ac:dyDescent="0.25">
      <c r="A21" s="1" t="s">
        <v>14</v>
      </c>
      <c r="B21" s="18">
        <f>B20+C20+E20+D20</f>
        <v>1098.4000000000001</v>
      </c>
      <c r="C21" s="18"/>
      <c r="D21" s="18"/>
      <c r="E21" s="18"/>
      <c r="F21" s="1"/>
      <c r="G21" s="3">
        <v>800</v>
      </c>
      <c r="H21" s="3">
        <f>IF((B21-G21)&lt;0,ROUND(B21/0.675,2),ROUND((((((B21)-G21)*1.14944)+G21)/0.675),2))</f>
        <v>1693.32</v>
      </c>
      <c r="I21" s="3"/>
      <c r="J21" s="3"/>
      <c r="K21" s="3"/>
      <c r="L21" s="3">
        <f>ROUND(H21*0.325,2)</f>
        <v>550.33000000000004</v>
      </c>
      <c r="M21" s="3">
        <f>H21-L21</f>
        <v>1142.9899999999998</v>
      </c>
      <c r="N21" s="3">
        <f>IF((M21-G21)&lt;0,0,ROUND((M21-G21)*0.13,2))</f>
        <v>44.59</v>
      </c>
      <c r="O21" s="3"/>
      <c r="P21" s="3"/>
      <c r="Q21" s="3"/>
      <c r="R21" s="3">
        <f>ROUND($B$5*0.005,2)</f>
        <v>3.49</v>
      </c>
      <c r="S21" s="3">
        <f>ROUND($B$5*0.005,2)</f>
        <v>3.49</v>
      </c>
      <c r="T21" s="3">
        <f>ROUND($H$5*0.005,2)</f>
        <v>5.17</v>
      </c>
      <c r="U21" s="9">
        <f>SUM(M21)-N21</f>
        <v>1098.3999999999999</v>
      </c>
      <c r="V21" s="3">
        <f>L21+N21+R21+S21+T21</f>
        <v>607.07000000000005</v>
      </c>
      <c r="W21" s="3">
        <f t="shared" si="0"/>
        <v>1705.4699999999998</v>
      </c>
      <c r="X21" s="4">
        <f t="shared" si="1"/>
        <v>0.35595466352383809</v>
      </c>
      <c r="Y21" s="4">
        <f t="shared" si="2"/>
        <v>0.55268572469045896</v>
      </c>
      <c r="Z21" s="17"/>
    </row>
    <row r="22" spans="1:26" x14ac:dyDescent="0.25">
      <c r="A22" s="5" t="s">
        <v>13</v>
      </c>
      <c r="B22" s="6">
        <f>B20+50</f>
        <v>850</v>
      </c>
      <c r="C22" s="6">
        <f>C20</f>
        <v>207.9</v>
      </c>
      <c r="D22" s="6">
        <f>D20</f>
        <v>53</v>
      </c>
      <c r="E22" s="6">
        <f>E20</f>
        <v>37.5</v>
      </c>
      <c r="F22" s="5">
        <f>F20</f>
        <v>2</v>
      </c>
      <c r="G22" s="6">
        <f>F22*300</f>
        <v>600</v>
      </c>
      <c r="H22" s="6">
        <f>IF(G22&gt;B22,ROUND(B22/0.69,2),ROUND(((((B22-G22)*1.11111)+G22)/0.69),2))</f>
        <v>1272.1400000000001</v>
      </c>
      <c r="I22" s="6">
        <f>ROUND(H22*0.17,2)</f>
        <v>216.26</v>
      </c>
      <c r="J22" s="6">
        <f>ROUND(H22*0.125,2)</f>
        <v>159.02000000000001</v>
      </c>
      <c r="K22" s="6">
        <f>ROUND(H22*0.015,2)</f>
        <v>19.079999999999998</v>
      </c>
      <c r="L22" s="6"/>
      <c r="M22" s="6">
        <f>H22-I22-J22-K22</f>
        <v>877.78000000000009</v>
      </c>
      <c r="N22" s="6">
        <f>IF((H22-I22-J22-K22-G22)&lt;0,0,ROUND((H22-I22-J22-K22-G22)*0.1,2))</f>
        <v>27.78</v>
      </c>
      <c r="O22" s="6">
        <f>ROUND(H22*0.06,2)</f>
        <v>76.33</v>
      </c>
      <c r="P22" s="6">
        <f>ROUND(H22*0.04,2)</f>
        <v>50.89</v>
      </c>
      <c r="Q22" s="6">
        <f>ROUND(H22*0.005,2)</f>
        <v>6.36</v>
      </c>
      <c r="R22" s="6">
        <f>ROUND(B22*0.005,2)</f>
        <v>4.25</v>
      </c>
      <c r="S22" s="6">
        <f>ROUND(B22*0.005,2)</f>
        <v>4.25</v>
      </c>
      <c r="T22" s="6">
        <f>ROUND(H22*0.005,2)</f>
        <v>6.36</v>
      </c>
      <c r="U22" s="10">
        <f>SUM(M22)-N22+C22+E22+D22</f>
        <v>1148.4000000000001</v>
      </c>
      <c r="V22" s="6">
        <f>SUM(I22:K22,N22,O22:T22)</f>
        <v>570.58000000000004</v>
      </c>
      <c r="W22" s="6">
        <f t="shared" si="0"/>
        <v>1718.98</v>
      </c>
      <c r="X22" s="7">
        <f t="shared" si="1"/>
        <v>0.33192939999301913</v>
      </c>
      <c r="Y22" s="7">
        <f t="shared" si="2"/>
        <v>0.49684778822709857</v>
      </c>
      <c r="Z22" s="13">
        <f>W23-W22</f>
        <v>71.639999999999873</v>
      </c>
    </row>
    <row r="23" spans="1:26" x14ac:dyDescent="0.25">
      <c r="A23" s="5" t="s">
        <v>14</v>
      </c>
      <c r="B23" s="14">
        <f>B22+C22+E22+D22</f>
        <v>1148.4000000000001</v>
      </c>
      <c r="C23" s="15"/>
      <c r="D23" s="15"/>
      <c r="E23" s="16"/>
      <c r="F23" s="5"/>
      <c r="G23" s="6">
        <v>800</v>
      </c>
      <c r="H23" s="6">
        <f>IF((B23-G23)&lt;0,ROUND(B23/0.675,2),ROUND((((((B23)-G23)*1.14944)+G23)/0.675),2))</f>
        <v>1778.47</v>
      </c>
      <c r="I23" s="6"/>
      <c r="J23" s="6"/>
      <c r="K23" s="6"/>
      <c r="L23" s="6">
        <f>ROUND(H23*0.325,2)</f>
        <v>578</v>
      </c>
      <c r="M23" s="6">
        <f>H23-L23</f>
        <v>1200.47</v>
      </c>
      <c r="N23" s="6">
        <f>IF((M23-G23)&lt;0,0,ROUND((M23-G23)*0.13,2))</f>
        <v>52.06</v>
      </c>
      <c r="O23" s="6"/>
      <c r="P23" s="6"/>
      <c r="Q23" s="6"/>
      <c r="R23" s="6">
        <f>ROUND($B$5*0.005,2)</f>
        <v>3.49</v>
      </c>
      <c r="S23" s="6">
        <f>ROUND($B$5*0.005,2)</f>
        <v>3.49</v>
      </c>
      <c r="T23" s="6">
        <f>ROUND($H$5*0.005,2)</f>
        <v>5.17</v>
      </c>
      <c r="U23" s="10">
        <f>SUM(M23)-N23</f>
        <v>1148.4100000000001</v>
      </c>
      <c r="V23" s="6">
        <f>L23+N23+R23+S23+T23</f>
        <v>642.20999999999992</v>
      </c>
      <c r="W23" s="6">
        <f t="shared" si="0"/>
        <v>1790.62</v>
      </c>
      <c r="X23" s="7">
        <f t="shared" si="1"/>
        <v>0.35865231037294343</v>
      </c>
      <c r="Y23" s="7">
        <f t="shared" si="2"/>
        <v>0.55921665607230853</v>
      </c>
      <c r="Z23" s="13"/>
    </row>
    <row r="24" spans="1:26" x14ac:dyDescent="0.25">
      <c r="A24" s="1" t="s">
        <v>13</v>
      </c>
      <c r="B24" s="3">
        <f>B22+50</f>
        <v>900</v>
      </c>
      <c r="C24" s="3">
        <f>C22</f>
        <v>207.9</v>
      </c>
      <c r="D24" s="3">
        <f>D22</f>
        <v>53</v>
      </c>
      <c r="E24" s="3">
        <f>E22</f>
        <v>37.5</v>
      </c>
      <c r="F24" s="1">
        <f>F22</f>
        <v>2</v>
      </c>
      <c r="G24" s="3">
        <f>F24*300</f>
        <v>600</v>
      </c>
      <c r="H24" s="3">
        <f>IF(G24&gt;B24,ROUND(B24/0.69,2),ROUND(((((B24-G24)*1.11111)+G24)/0.69),2))</f>
        <v>1352.66</v>
      </c>
      <c r="I24" s="3">
        <f>ROUND(H24*0.17,2)</f>
        <v>229.95</v>
      </c>
      <c r="J24" s="3">
        <f>ROUND(H24*0.125,2)</f>
        <v>169.08</v>
      </c>
      <c r="K24" s="3">
        <f>ROUND(H24*0.015,2)</f>
        <v>20.29</v>
      </c>
      <c r="L24" s="3"/>
      <c r="M24" s="3">
        <f>H24-I24-J24-K24</f>
        <v>933.34</v>
      </c>
      <c r="N24" s="3">
        <f>IF((H24-I24-J24-K24-G24)&lt;0,0,ROUND((H24-I24-J24-K24-G24)*0.1,2))</f>
        <v>33.33</v>
      </c>
      <c r="O24" s="3">
        <f>ROUND(H24*0.06,2)</f>
        <v>81.16</v>
      </c>
      <c r="P24" s="3">
        <f>ROUND(H24*0.04,2)</f>
        <v>54.11</v>
      </c>
      <c r="Q24" s="3">
        <f>ROUND(H24*0.005,2)</f>
        <v>6.76</v>
      </c>
      <c r="R24" s="3">
        <f>ROUND(B24*0.005,2)</f>
        <v>4.5</v>
      </c>
      <c r="S24" s="3">
        <f>ROUND(B24*0.005,2)</f>
        <v>4.5</v>
      </c>
      <c r="T24" s="3">
        <f>ROUND(H24*0.005,2)</f>
        <v>6.76</v>
      </c>
      <c r="U24" s="9">
        <f>SUM(M24)-N24+C24+E24+D24</f>
        <v>1198.4100000000001</v>
      </c>
      <c r="V24" s="3">
        <f>SUM(I24:K24,N24,O24:T24)</f>
        <v>610.43999999999994</v>
      </c>
      <c r="W24" s="3">
        <f t="shared" si="0"/>
        <v>1808.85</v>
      </c>
      <c r="X24" s="4">
        <f t="shared" si="1"/>
        <v>0.33747408574508664</v>
      </c>
      <c r="Y24" s="4">
        <f t="shared" si="2"/>
        <v>0.50937492177134691</v>
      </c>
      <c r="Z24" s="17">
        <f>W25-W24</f>
        <v>66.910000000000082</v>
      </c>
    </row>
    <row r="25" spans="1:26" x14ac:dyDescent="0.25">
      <c r="A25" s="1" t="s">
        <v>14</v>
      </c>
      <c r="B25" s="18">
        <f>B24+C24+E24+D24</f>
        <v>1198.4000000000001</v>
      </c>
      <c r="C25" s="18"/>
      <c r="D25" s="18"/>
      <c r="E25" s="18"/>
      <c r="F25" s="1"/>
      <c r="G25" s="3">
        <v>800</v>
      </c>
      <c r="H25" s="3">
        <f>IF((B25-G25)&lt;0,ROUND(B25/0.675,2),ROUND((((((B25)-G25)*1.14944)+G25)/0.675),2))</f>
        <v>1863.61</v>
      </c>
      <c r="I25" s="3"/>
      <c r="J25" s="3"/>
      <c r="K25" s="3"/>
      <c r="L25" s="3">
        <f>ROUND(H25*0.325,2)</f>
        <v>605.66999999999996</v>
      </c>
      <c r="M25" s="3">
        <f>H25-L25</f>
        <v>1257.94</v>
      </c>
      <c r="N25" s="3">
        <f>IF((M25-G25)&lt;0,0,ROUND((M25-G25)*0.13,2))</f>
        <v>59.53</v>
      </c>
      <c r="O25" s="3"/>
      <c r="P25" s="3"/>
      <c r="Q25" s="3"/>
      <c r="R25" s="3">
        <f>ROUND($B$5*0.005,2)</f>
        <v>3.49</v>
      </c>
      <c r="S25" s="3">
        <f>ROUND($B$5*0.005,2)</f>
        <v>3.49</v>
      </c>
      <c r="T25" s="3">
        <f>ROUND($H$5*0.005,2)</f>
        <v>5.17</v>
      </c>
      <c r="U25" s="9">
        <f>SUM(M25)-N25</f>
        <v>1198.4100000000001</v>
      </c>
      <c r="V25" s="3">
        <f>L25+N25+R25+S25+T25</f>
        <v>677.34999999999991</v>
      </c>
      <c r="W25" s="3">
        <f t="shared" si="0"/>
        <v>1875.76</v>
      </c>
      <c r="X25" s="4">
        <f t="shared" si="1"/>
        <v>0.36110696464366437</v>
      </c>
      <c r="Y25" s="4">
        <f t="shared" si="2"/>
        <v>0.56520723291694819</v>
      </c>
      <c r="Z25" s="17"/>
    </row>
    <row r="26" spans="1:26" x14ac:dyDescent="0.25">
      <c r="A26" s="5" t="s">
        <v>13</v>
      </c>
      <c r="B26" s="6">
        <f>B24+50</f>
        <v>950</v>
      </c>
      <c r="C26" s="6">
        <f>C24</f>
        <v>207.9</v>
      </c>
      <c r="D26" s="6">
        <f>D24</f>
        <v>53</v>
      </c>
      <c r="E26" s="6">
        <f>E24</f>
        <v>37.5</v>
      </c>
      <c r="F26" s="5">
        <f>F24</f>
        <v>2</v>
      </c>
      <c r="G26" s="6">
        <f>F26*300</f>
        <v>600</v>
      </c>
      <c r="H26" s="6">
        <f>IF(G26&gt;B26,ROUND(B26/0.69,2),ROUND(((((B26-G26)*1.11111)+G26)/0.69),2))</f>
        <v>1433.17</v>
      </c>
      <c r="I26" s="6">
        <f>ROUND(H26*0.17,2)</f>
        <v>243.64</v>
      </c>
      <c r="J26" s="6">
        <f>ROUND(H26*0.125,2)</f>
        <v>179.15</v>
      </c>
      <c r="K26" s="6">
        <f>ROUND(H26*0.015,2)</f>
        <v>21.5</v>
      </c>
      <c r="L26" s="6"/>
      <c r="M26" s="6">
        <f>H26-I26-J26-K26</f>
        <v>988.88000000000022</v>
      </c>
      <c r="N26" s="6">
        <f>IF((H26-I26-J26-K26-G26)&lt;0,0,ROUND((H26-I26-J26-K26-G26)*0.1,2))</f>
        <v>38.89</v>
      </c>
      <c r="O26" s="6">
        <f>ROUND(H26*0.06,2)</f>
        <v>85.99</v>
      </c>
      <c r="P26" s="6">
        <f>ROUND(H26*0.04,2)</f>
        <v>57.33</v>
      </c>
      <c r="Q26" s="6">
        <f>ROUND(H26*0.005,2)</f>
        <v>7.17</v>
      </c>
      <c r="R26" s="6">
        <f>ROUND(B26*0.005,2)</f>
        <v>4.75</v>
      </c>
      <c r="S26" s="6">
        <f>ROUND(B26*0.005,2)</f>
        <v>4.75</v>
      </c>
      <c r="T26" s="6">
        <f>ROUND(H26*0.005,2)</f>
        <v>7.17</v>
      </c>
      <c r="U26" s="10">
        <f>SUM(M26)-N26+C26+E26+D26</f>
        <v>1248.3900000000003</v>
      </c>
      <c r="V26" s="6">
        <f>SUM(I26:K26,N26,O26:T26)</f>
        <v>650.33999999999992</v>
      </c>
      <c r="W26" s="6">
        <f t="shared" si="0"/>
        <v>1898.7300000000002</v>
      </c>
      <c r="X26" s="7">
        <f t="shared" si="1"/>
        <v>0.34251315352893769</v>
      </c>
      <c r="Y26" s="7">
        <f t="shared" si="2"/>
        <v>0.52094297455122174</v>
      </c>
      <c r="Z26" s="13">
        <f>W27-W26</f>
        <v>62.169999999999618</v>
      </c>
    </row>
    <row r="27" spans="1:26" x14ac:dyDescent="0.25">
      <c r="A27" s="5" t="s">
        <v>14</v>
      </c>
      <c r="B27" s="14">
        <f>B26+C26+E26+D26</f>
        <v>1248.4000000000001</v>
      </c>
      <c r="C27" s="15"/>
      <c r="D27" s="15"/>
      <c r="E27" s="16"/>
      <c r="F27" s="5"/>
      <c r="G27" s="6">
        <v>800</v>
      </c>
      <c r="H27" s="6">
        <f>IF((B27-G27)&lt;0,ROUND(B27/0.675,2),ROUND((((((B27)-G27)*1.14944)+G27)/0.675),2))</f>
        <v>1948.75</v>
      </c>
      <c r="I27" s="6"/>
      <c r="J27" s="6"/>
      <c r="K27" s="6"/>
      <c r="L27" s="6">
        <f>ROUND(H27*0.325,2)</f>
        <v>633.34</v>
      </c>
      <c r="M27" s="6">
        <f>H27-L27</f>
        <v>1315.4099999999999</v>
      </c>
      <c r="N27" s="6">
        <f>IF((M27-G27)&lt;0,0,ROUND((M27-G27)*0.13,2))</f>
        <v>67</v>
      </c>
      <c r="O27" s="6"/>
      <c r="P27" s="6"/>
      <c r="Q27" s="6"/>
      <c r="R27" s="6">
        <f>ROUND($B$5*0.005,2)</f>
        <v>3.49</v>
      </c>
      <c r="S27" s="6">
        <f>ROUND($B$5*0.005,2)</f>
        <v>3.49</v>
      </c>
      <c r="T27" s="6">
        <f>ROUND($H$5*0.005,2)</f>
        <v>5.17</v>
      </c>
      <c r="U27" s="10">
        <f>SUM(M27)-N27</f>
        <v>1248.4099999999999</v>
      </c>
      <c r="V27" s="6">
        <f>L27+N27+R27+S27+T27</f>
        <v>712.49</v>
      </c>
      <c r="W27" s="6">
        <f t="shared" si="0"/>
        <v>1960.8999999999999</v>
      </c>
      <c r="X27" s="7">
        <f t="shared" si="1"/>
        <v>0.363348462440716</v>
      </c>
      <c r="Y27" s="7">
        <f t="shared" si="2"/>
        <v>0.57071795323651697</v>
      </c>
      <c r="Z27" s="13"/>
    </row>
    <row r="28" spans="1:26" x14ac:dyDescent="0.25">
      <c r="A28" s="1" t="s">
        <v>13</v>
      </c>
      <c r="B28" s="3">
        <f>B26+50</f>
        <v>1000</v>
      </c>
      <c r="C28" s="3">
        <f>C26</f>
        <v>207.9</v>
      </c>
      <c r="D28" s="3">
        <f>D26</f>
        <v>53</v>
      </c>
      <c r="E28" s="3">
        <f>E26</f>
        <v>37.5</v>
      </c>
      <c r="F28" s="1">
        <f>F26</f>
        <v>2</v>
      </c>
      <c r="G28" s="3">
        <f>F28*300</f>
        <v>600</v>
      </c>
      <c r="H28" s="3">
        <f>IF(G28&gt;B28,ROUND(B28/0.69,2),ROUND(((((B28-G28)*1.11111)+G28)/0.69),2))</f>
        <v>1513.69</v>
      </c>
      <c r="I28" s="3">
        <f>ROUND(H28*0.17,2)</f>
        <v>257.33</v>
      </c>
      <c r="J28" s="3">
        <f>ROUND(H28*0.125,2)</f>
        <v>189.21</v>
      </c>
      <c r="K28" s="3">
        <f>ROUND(H28*0.015,2)</f>
        <v>22.71</v>
      </c>
      <c r="L28" s="3"/>
      <c r="M28" s="3">
        <f>H28-I28-J28-K28</f>
        <v>1044.44</v>
      </c>
      <c r="N28" s="3">
        <f>IF((H28-I28-J28-K28-G28)&lt;0,0,ROUND((H28-I28-J28-K28-G28)*0.1,2))</f>
        <v>44.44</v>
      </c>
      <c r="O28" s="3">
        <f>ROUND(H28*0.06,2)</f>
        <v>90.82</v>
      </c>
      <c r="P28" s="3">
        <f>ROUND(H28*0.04,2)</f>
        <v>60.55</v>
      </c>
      <c r="Q28" s="3">
        <f>ROUND(H28*0.005,2)</f>
        <v>7.57</v>
      </c>
      <c r="R28" s="3">
        <f>ROUND(B28*0.005,2)</f>
        <v>5</v>
      </c>
      <c r="S28" s="3">
        <f>ROUND(B28*0.005,2)</f>
        <v>5</v>
      </c>
      <c r="T28" s="3">
        <f>ROUND(H28*0.005,2)</f>
        <v>7.57</v>
      </c>
      <c r="U28" s="9">
        <f>SUM(M28)-N28+C28+E28+D28</f>
        <v>1298.4000000000001</v>
      </c>
      <c r="V28" s="3">
        <f>SUM(I28:K28,N28,O28:T28)</f>
        <v>690.2</v>
      </c>
      <c r="W28" s="3">
        <f t="shared" si="0"/>
        <v>1988.6000000000001</v>
      </c>
      <c r="X28" s="4">
        <f t="shared" si="1"/>
        <v>0.34707834657548026</v>
      </c>
      <c r="Y28" s="4">
        <f t="shared" si="2"/>
        <v>0.53157732593961804</v>
      </c>
      <c r="Z28" s="17">
        <f>W29-W28</f>
        <v>57.450000000000045</v>
      </c>
    </row>
    <row r="29" spans="1:26" x14ac:dyDescent="0.25">
      <c r="A29" s="1" t="s">
        <v>14</v>
      </c>
      <c r="B29" s="18">
        <f>B28+C28+E28+D28</f>
        <v>1298.4000000000001</v>
      </c>
      <c r="C29" s="18"/>
      <c r="D29" s="18"/>
      <c r="E29" s="18"/>
      <c r="F29" s="1"/>
      <c r="G29" s="3">
        <v>800</v>
      </c>
      <c r="H29" s="3">
        <f>IF((B29-G29)&lt;0,ROUND(B29/0.675,2),ROUND((((((B29)-G29)*1.14944)+G29)/0.675),2))</f>
        <v>2033.9</v>
      </c>
      <c r="I29" s="3"/>
      <c r="J29" s="3"/>
      <c r="K29" s="3"/>
      <c r="L29" s="3">
        <f>ROUND(H29*0.325,2)</f>
        <v>661.02</v>
      </c>
      <c r="M29" s="3">
        <f>H29-L29</f>
        <v>1372.88</v>
      </c>
      <c r="N29" s="3">
        <f>IF((M29-G29)&lt;0,0,ROUND((M29-G29)*0.13,2))</f>
        <v>74.47</v>
      </c>
      <c r="O29" s="3"/>
      <c r="P29" s="3"/>
      <c r="Q29" s="3"/>
      <c r="R29" s="3">
        <f>ROUND($B$5*0.005,2)</f>
        <v>3.49</v>
      </c>
      <c r="S29" s="3">
        <f>ROUND($B$5*0.005,2)</f>
        <v>3.49</v>
      </c>
      <c r="T29" s="3">
        <f>ROUND($H$5*0.005,2)</f>
        <v>5.17</v>
      </c>
      <c r="U29" s="9">
        <f>SUM(M29)-N29</f>
        <v>1298.4100000000001</v>
      </c>
      <c r="V29" s="3">
        <f>L29+N29+R29+S29+T29</f>
        <v>747.64</v>
      </c>
      <c r="W29" s="3">
        <f t="shared" si="0"/>
        <v>2046.0500000000002</v>
      </c>
      <c r="X29" s="4">
        <f t="shared" si="1"/>
        <v>0.3654065149923022</v>
      </c>
      <c r="Y29" s="4">
        <f t="shared" si="2"/>
        <v>0.57581195462142154</v>
      </c>
      <c r="Z29" s="17"/>
    </row>
    <row r="30" spans="1:26" x14ac:dyDescent="0.25">
      <c r="A30" s="5" t="s">
        <v>13</v>
      </c>
      <c r="B30" s="6">
        <f>B28+50</f>
        <v>1050</v>
      </c>
      <c r="C30" s="6">
        <f>C28</f>
        <v>207.9</v>
      </c>
      <c r="D30" s="6">
        <f>D28</f>
        <v>53</v>
      </c>
      <c r="E30" s="6">
        <f>E28</f>
        <v>37.5</v>
      </c>
      <c r="F30" s="5">
        <f>F28</f>
        <v>2</v>
      </c>
      <c r="G30" s="6">
        <f>F30*300</f>
        <v>600</v>
      </c>
      <c r="H30" s="6">
        <f>IF(G30&gt;B30,ROUND(B30/0.69,2),ROUND(((((B30-G30)*1.11111)+G30)/0.69),2))</f>
        <v>1594.2</v>
      </c>
      <c r="I30" s="6">
        <f>ROUND(H30*0.17,2)</f>
        <v>271.01</v>
      </c>
      <c r="J30" s="6">
        <f>ROUND(H30*0.125,2)</f>
        <v>199.28</v>
      </c>
      <c r="K30" s="6">
        <f>ROUND(H30*0.015,2)</f>
        <v>23.91</v>
      </c>
      <c r="L30" s="6"/>
      <c r="M30" s="6">
        <f>H30-I30-J30-K30</f>
        <v>1100</v>
      </c>
      <c r="N30" s="6">
        <f>IF((H30-I30-J30-K30-G30)&lt;0,0,ROUND((H30-I30-J30-K30-G30)*0.1,2))</f>
        <v>50</v>
      </c>
      <c r="O30" s="6">
        <f>ROUND(H30*0.06,2)</f>
        <v>95.65</v>
      </c>
      <c r="P30" s="6">
        <f>ROUND(H30*0.04,2)</f>
        <v>63.77</v>
      </c>
      <c r="Q30" s="6">
        <f>ROUND(H30*0.005,2)</f>
        <v>7.97</v>
      </c>
      <c r="R30" s="6">
        <f>ROUND(B30*0.005,2)</f>
        <v>5.25</v>
      </c>
      <c r="S30" s="6">
        <f>ROUND(B30*0.005,2)</f>
        <v>5.25</v>
      </c>
      <c r="T30" s="6">
        <f>ROUND(H30*0.005,2)</f>
        <v>7.97</v>
      </c>
      <c r="U30" s="10">
        <f>SUM(M30)-N30+C30+E30+D30</f>
        <v>1348.4</v>
      </c>
      <c r="V30" s="6">
        <f>SUM(I30:K30,N30,O30:T30)</f>
        <v>730.06000000000006</v>
      </c>
      <c r="W30" s="6">
        <f t="shared" si="0"/>
        <v>2078.46</v>
      </c>
      <c r="X30" s="7">
        <f t="shared" si="1"/>
        <v>0.35125044504104003</v>
      </c>
      <c r="Y30" s="7">
        <f t="shared" si="2"/>
        <v>0.54142687629783448</v>
      </c>
      <c r="Z30" s="13">
        <f>W31-W30</f>
        <v>52.730000000000018</v>
      </c>
    </row>
    <row r="31" spans="1:26" x14ac:dyDescent="0.25">
      <c r="A31" s="5" t="s">
        <v>14</v>
      </c>
      <c r="B31" s="14">
        <f>B30+C30+E30+D30</f>
        <v>1348.4</v>
      </c>
      <c r="C31" s="15"/>
      <c r="D31" s="15"/>
      <c r="E31" s="16"/>
      <c r="F31" s="5"/>
      <c r="G31" s="6">
        <v>800</v>
      </c>
      <c r="H31" s="6">
        <f>IF((B31-G31)&lt;0,ROUND(B31/0.675,2),ROUND((((((B31)-G31)*1.14944)+G31)/0.675),2))</f>
        <v>2119.04</v>
      </c>
      <c r="I31" s="6"/>
      <c r="J31" s="6"/>
      <c r="K31" s="6"/>
      <c r="L31" s="6">
        <f>ROUND(H31*0.325,2)</f>
        <v>688.69</v>
      </c>
      <c r="M31" s="6">
        <f>H31-L31</f>
        <v>1430.35</v>
      </c>
      <c r="N31" s="6">
        <f>IF((M31-G31)&lt;0,0,ROUND((M31-G31)*0.13,2))</f>
        <v>81.95</v>
      </c>
      <c r="O31" s="6"/>
      <c r="P31" s="6"/>
      <c r="Q31" s="6"/>
      <c r="R31" s="6">
        <f>ROUND($B$5*0.005,2)</f>
        <v>3.49</v>
      </c>
      <c r="S31" s="6">
        <f>ROUND($B$5*0.005,2)</f>
        <v>3.49</v>
      </c>
      <c r="T31" s="6">
        <f>ROUND($H$5*0.005,2)</f>
        <v>5.17</v>
      </c>
      <c r="U31" s="10">
        <f>SUM(M31)-N31</f>
        <v>1348.3999999999999</v>
      </c>
      <c r="V31" s="6">
        <f>L31+N31+R31+S31+T31</f>
        <v>782.79000000000008</v>
      </c>
      <c r="W31" s="6">
        <f t="shared" si="0"/>
        <v>2131.19</v>
      </c>
      <c r="X31" s="7">
        <f t="shared" si="1"/>
        <v>0.36730183606341998</v>
      </c>
      <c r="Y31" s="7">
        <f t="shared" si="2"/>
        <v>0.58053248294274706</v>
      </c>
      <c r="Z31" s="13"/>
    </row>
    <row r="32" spans="1:26" x14ac:dyDescent="0.25">
      <c r="A32" s="1" t="s">
        <v>13</v>
      </c>
      <c r="B32" s="3">
        <f>B30+50</f>
        <v>1100</v>
      </c>
      <c r="C32" s="3">
        <f>C30</f>
        <v>207.9</v>
      </c>
      <c r="D32" s="3">
        <f>D30</f>
        <v>53</v>
      </c>
      <c r="E32" s="3">
        <f>E30</f>
        <v>37.5</v>
      </c>
      <c r="F32" s="1">
        <f>F30</f>
        <v>2</v>
      </c>
      <c r="G32" s="3">
        <f>F32*300</f>
        <v>600</v>
      </c>
      <c r="H32" s="3">
        <f>IF(G32&gt;B32,ROUND(B32/0.69,2),ROUND(((((B32-G32)*1.11111)+G32)/0.69),2))</f>
        <v>1674.72</v>
      </c>
      <c r="I32" s="3">
        <f>ROUND(H32*0.17,2)</f>
        <v>284.7</v>
      </c>
      <c r="J32" s="3">
        <f>ROUND(H32*0.125,2)</f>
        <v>209.34</v>
      </c>
      <c r="K32" s="3">
        <f>ROUND(H32*0.015,2)</f>
        <v>25.12</v>
      </c>
      <c r="L32" s="3"/>
      <c r="M32" s="3">
        <f>H32-I32-J32-K32</f>
        <v>1155.5600000000002</v>
      </c>
      <c r="N32" s="3">
        <f>IF((H32-I32-J32-K32-G32)&lt;0,0,ROUND((H32-I32-J32-K32-G32)*0.1,2))</f>
        <v>55.56</v>
      </c>
      <c r="O32" s="3">
        <f>ROUND(H32*0.06,2)</f>
        <v>100.48</v>
      </c>
      <c r="P32" s="3">
        <f>ROUND(H32*0.04,2)</f>
        <v>66.989999999999995</v>
      </c>
      <c r="Q32" s="3">
        <f>ROUND(H32*0.005,2)</f>
        <v>8.3699999999999992</v>
      </c>
      <c r="R32" s="3">
        <f>ROUND(B32*0.005,2)</f>
        <v>5.5</v>
      </c>
      <c r="S32" s="3">
        <f>ROUND(B32*0.005,2)</f>
        <v>5.5</v>
      </c>
      <c r="T32" s="3">
        <f>ROUND(H32*0.005,2)</f>
        <v>8.3699999999999992</v>
      </c>
      <c r="U32" s="9">
        <f>SUM(M32)-N32+C32+E32+D32</f>
        <v>1398.4000000000003</v>
      </c>
      <c r="V32" s="3">
        <f>SUM(I32:K32,N32,O32:T32)</f>
        <v>769.93000000000006</v>
      </c>
      <c r="W32" s="3">
        <f t="shared" si="0"/>
        <v>2168.3300000000004</v>
      </c>
      <c r="X32" s="4">
        <f t="shared" si="1"/>
        <v>0.35507971572592728</v>
      </c>
      <c r="Y32" s="4">
        <f t="shared" si="2"/>
        <v>0.5505792334096109</v>
      </c>
      <c r="Z32" s="17">
        <f>W33-W32</f>
        <v>48.009999999999309</v>
      </c>
    </row>
    <row r="33" spans="1:26" x14ac:dyDescent="0.25">
      <c r="A33" s="1" t="s">
        <v>14</v>
      </c>
      <c r="B33" s="18">
        <f>B32+C32+E32+D32</f>
        <v>1398.4</v>
      </c>
      <c r="C33" s="18"/>
      <c r="D33" s="18"/>
      <c r="E33" s="18"/>
      <c r="F33" s="1"/>
      <c r="G33" s="3">
        <v>800</v>
      </c>
      <c r="H33" s="3">
        <f>IF((B33-G33)&lt;0,ROUND(B33/0.675,2),ROUND((((((B33)-G33)*1.14944)+G33)/0.675),2))</f>
        <v>2204.19</v>
      </c>
      <c r="I33" s="3"/>
      <c r="J33" s="3"/>
      <c r="K33" s="3"/>
      <c r="L33" s="3">
        <f>ROUND(H33*0.325,2)</f>
        <v>716.36</v>
      </c>
      <c r="M33" s="3">
        <f>H33-L33</f>
        <v>1487.83</v>
      </c>
      <c r="N33" s="3">
        <f>IF((M33-G33)&lt;0,0,ROUND((M33-G33)*0.13,2))</f>
        <v>89.42</v>
      </c>
      <c r="O33" s="3"/>
      <c r="P33" s="3"/>
      <c r="Q33" s="3"/>
      <c r="R33" s="3">
        <f>ROUND($B$5*0.005,2)</f>
        <v>3.49</v>
      </c>
      <c r="S33" s="3">
        <f>ROUND($B$5*0.005,2)</f>
        <v>3.49</v>
      </c>
      <c r="T33" s="3">
        <f>ROUND($H$5*0.005,2)</f>
        <v>5.17</v>
      </c>
      <c r="U33" s="9">
        <f>SUM(M33)-N33</f>
        <v>1398.4099999999999</v>
      </c>
      <c r="V33" s="3">
        <f>L33+N33+R33+S33+T33</f>
        <v>817.93</v>
      </c>
      <c r="W33" s="3">
        <f t="shared" si="0"/>
        <v>2216.3399999999997</v>
      </c>
      <c r="X33" s="4">
        <f t="shared" si="1"/>
        <v>0.36904536307606234</v>
      </c>
      <c r="Y33" s="4">
        <f t="shared" si="2"/>
        <v>0.58489999356411926</v>
      </c>
      <c r="Z33" s="17"/>
    </row>
    <row r="34" spans="1:26" x14ac:dyDescent="0.25">
      <c r="A34" s="5" t="s">
        <v>13</v>
      </c>
      <c r="B34" s="6">
        <f>B32+50</f>
        <v>1150</v>
      </c>
      <c r="C34" s="6">
        <f>C32</f>
        <v>207.9</v>
      </c>
      <c r="D34" s="6">
        <f>D32</f>
        <v>53</v>
      </c>
      <c r="E34" s="6">
        <f>E32</f>
        <v>37.5</v>
      </c>
      <c r="F34" s="5">
        <f>F32</f>
        <v>2</v>
      </c>
      <c r="G34" s="6">
        <f>F34*300</f>
        <v>600</v>
      </c>
      <c r="H34" s="6">
        <f>IF(G34&gt;B34,ROUND(B34/0.69,2),ROUND(((((B34-G34)*1.11111)+G34)/0.69),2))</f>
        <v>1755.23</v>
      </c>
      <c r="I34" s="6">
        <f>ROUND(H34*0.17,2)</f>
        <v>298.39</v>
      </c>
      <c r="J34" s="6">
        <f>ROUND(H34*0.125,2)</f>
        <v>219.4</v>
      </c>
      <c r="K34" s="6">
        <f>ROUND(H34*0.015,2)</f>
        <v>26.33</v>
      </c>
      <c r="L34" s="6"/>
      <c r="M34" s="6">
        <f>H34-I34-J34-K34</f>
        <v>1211.1100000000001</v>
      </c>
      <c r="N34" s="6">
        <f>IF((H34-I34-J34-K34-G34)&lt;0,0,ROUND((H34-I34-J34-K34-G34)*0.1,2))</f>
        <v>61.11</v>
      </c>
      <c r="O34" s="6">
        <f>ROUND(H34*0.06,2)</f>
        <v>105.31</v>
      </c>
      <c r="P34" s="6">
        <f>ROUND(H34*0.04,2)</f>
        <v>70.209999999999994</v>
      </c>
      <c r="Q34" s="6">
        <f>ROUND(H34*0.005,2)</f>
        <v>8.7799999999999994</v>
      </c>
      <c r="R34" s="6">
        <f>ROUND(B34*0.005,2)</f>
        <v>5.75</v>
      </c>
      <c r="S34" s="6">
        <f>ROUND(B34*0.005,2)</f>
        <v>5.75</v>
      </c>
      <c r="T34" s="6">
        <f>ROUND(H34*0.005,2)</f>
        <v>8.7799999999999994</v>
      </c>
      <c r="U34" s="10">
        <f>SUM(M34)-N34+C34+E34+D34</f>
        <v>1448.4000000000003</v>
      </c>
      <c r="V34" s="6">
        <f>SUM(I34:K34,N34,O34:T34)</f>
        <v>809.81</v>
      </c>
      <c r="W34" s="6">
        <f t="shared" si="0"/>
        <v>2258.21</v>
      </c>
      <c r="X34" s="7">
        <f t="shared" si="1"/>
        <v>0.35860703831795976</v>
      </c>
      <c r="Y34" s="7">
        <f t="shared" si="2"/>
        <v>0.5591066003866334</v>
      </c>
      <c r="Z34" s="13">
        <f>W35-W34</f>
        <v>43.269999999999527</v>
      </c>
    </row>
    <row r="35" spans="1:26" x14ac:dyDescent="0.25">
      <c r="A35" s="5" t="s">
        <v>14</v>
      </c>
      <c r="B35" s="14">
        <f>B34+C34+E34+D34</f>
        <v>1448.4</v>
      </c>
      <c r="C35" s="15"/>
      <c r="D35" s="15"/>
      <c r="E35" s="16"/>
      <c r="F35" s="5"/>
      <c r="G35" s="6">
        <v>800</v>
      </c>
      <c r="H35" s="6">
        <f>IF((B35-G35)&lt;0,ROUND(B35/0.675,2),ROUND((((((B35)-G35)*1.14944)+G35)/0.675),2))</f>
        <v>2289.33</v>
      </c>
      <c r="I35" s="6"/>
      <c r="J35" s="6"/>
      <c r="K35" s="6"/>
      <c r="L35" s="6">
        <f>ROUND(H35*0.325,2)</f>
        <v>744.03</v>
      </c>
      <c r="M35" s="6">
        <f>H35-L35</f>
        <v>1545.3</v>
      </c>
      <c r="N35" s="6">
        <f>IF((M35-G35)&lt;0,0,ROUND((M35-G35)*0.13,2))</f>
        <v>96.89</v>
      </c>
      <c r="O35" s="6"/>
      <c r="P35" s="6"/>
      <c r="Q35" s="6"/>
      <c r="R35" s="6">
        <f>ROUND($B$5*0.005,2)</f>
        <v>3.49</v>
      </c>
      <c r="S35" s="6">
        <f>ROUND($B$5*0.005,2)</f>
        <v>3.49</v>
      </c>
      <c r="T35" s="6">
        <f>ROUND($H$5*0.005,2)</f>
        <v>5.17</v>
      </c>
      <c r="U35" s="10">
        <f>SUM(M35)-N35</f>
        <v>1448.4099999999999</v>
      </c>
      <c r="V35" s="6">
        <f>L35+N35+R35+S35+T35</f>
        <v>853.06999999999994</v>
      </c>
      <c r="W35" s="6">
        <f t="shared" si="0"/>
        <v>2301.4799999999996</v>
      </c>
      <c r="X35" s="7">
        <f t="shared" si="1"/>
        <v>0.37066148739072252</v>
      </c>
      <c r="Y35" s="7">
        <f t="shared" si="2"/>
        <v>0.58896997397145834</v>
      </c>
      <c r="Z35" s="13"/>
    </row>
    <row r="36" spans="1:26" x14ac:dyDescent="0.25">
      <c r="A36" s="1" t="s">
        <v>13</v>
      </c>
      <c r="B36" s="3">
        <f>B34+50</f>
        <v>1200</v>
      </c>
      <c r="C36" s="3">
        <f>C34</f>
        <v>207.9</v>
      </c>
      <c r="D36" s="3">
        <f>D34</f>
        <v>53</v>
      </c>
      <c r="E36" s="3">
        <f>E34</f>
        <v>37.5</v>
      </c>
      <c r="F36" s="1">
        <f>F34</f>
        <v>2</v>
      </c>
      <c r="G36" s="3">
        <f>F36*300</f>
        <v>600</v>
      </c>
      <c r="H36" s="3">
        <f>IF(G36&gt;B36,ROUND(B36/0.69,2),ROUND(((((B36-G36)*1.11111)+G36)/0.69),2))</f>
        <v>1835.75</v>
      </c>
      <c r="I36" s="3">
        <f>ROUND(H36*0.17,2)</f>
        <v>312.08</v>
      </c>
      <c r="J36" s="3">
        <f>ROUND(H36*0.125,2)</f>
        <v>229.47</v>
      </c>
      <c r="K36" s="3">
        <f>ROUND(H36*0.015,2)</f>
        <v>27.54</v>
      </c>
      <c r="L36" s="3"/>
      <c r="M36" s="3">
        <f>H36-I36-J36-K36</f>
        <v>1266.6600000000001</v>
      </c>
      <c r="N36" s="3">
        <f>IF((H36-I36-J36-K36-G36)&lt;0,0,ROUND((H36-I36-J36-K36-G36)*0.1,2))</f>
        <v>66.67</v>
      </c>
      <c r="O36" s="3">
        <f>ROUND(H36*0.06,2)</f>
        <v>110.15</v>
      </c>
      <c r="P36" s="3">
        <f>ROUND(H36*0.04,2)</f>
        <v>73.430000000000007</v>
      </c>
      <c r="Q36" s="3">
        <f>ROUND(H36*0.005,2)</f>
        <v>9.18</v>
      </c>
      <c r="R36" s="3">
        <f>ROUND(B36*0.005,2)</f>
        <v>6</v>
      </c>
      <c r="S36" s="3">
        <f>ROUND(B36*0.005,2)</f>
        <v>6</v>
      </c>
      <c r="T36" s="3">
        <f>ROUND(H36*0.005,2)</f>
        <v>9.18</v>
      </c>
      <c r="U36" s="9">
        <f>SUM(M36)-N36+C36+E36+D36</f>
        <v>1498.39</v>
      </c>
      <c r="V36" s="3">
        <f>SUM(I36:K36,N36,O36:T36)</f>
        <v>849.69999999999982</v>
      </c>
      <c r="W36" s="3">
        <f t="shared" si="0"/>
        <v>2348.09</v>
      </c>
      <c r="X36" s="4">
        <f t="shared" si="1"/>
        <v>0.36186858255007254</v>
      </c>
      <c r="Y36" s="4">
        <f t="shared" si="2"/>
        <v>0.56707532751820267</v>
      </c>
      <c r="Z36" s="17">
        <f>W37-W36</f>
        <v>38.529999999999745</v>
      </c>
    </row>
    <row r="37" spans="1:26" x14ac:dyDescent="0.25">
      <c r="A37" s="1" t="s">
        <v>14</v>
      </c>
      <c r="B37" s="18">
        <f>B36+C36+E36+D36</f>
        <v>1498.4</v>
      </c>
      <c r="C37" s="18"/>
      <c r="D37" s="18"/>
      <c r="E37" s="18"/>
      <c r="F37" s="1"/>
      <c r="G37" s="3">
        <v>800</v>
      </c>
      <c r="H37" s="3">
        <f>IF((B37-G37)&lt;0,ROUND(B37/0.675,2),ROUND((((((B37)-G37)*1.14944)+G37)/0.675),2))</f>
        <v>2374.4699999999998</v>
      </c>
      <c r="I37" s="3"/>
      <c r="J37" s="3"/>
      <c r="K37" s="3"/>
      <c r="L37" s="3">
        <f>ROUND(H37*0.325,2)</f>
        <v>771.7</v>
      </c>
      <c r="M37" s="3">
        <f>H37-L37</f>
        <v>1602.7699999999998</v>
      </c>
      <c r="N37" s="3">
        <f>IF((M37-G37)&lt;0,0,ROUND((M37-G37)*0.13,2))</f>
        <v>104.36</v>
      </c>
      <c r="O37" s="3"/>
      <c r="P37" s="3"/>
      <c r="Q37" s="3"/>
      <c r="R37" s="3">
        <f>ROUND($B$5*0.005,2)</f>
        <v>3.49</v>
      </c>
      <c r="S37" s="3">
        <f>ROUND($B$5*0.005,2)</f>
        <v>3.49</v>
      </c>
      <c r="T37" s="3">
        <f>ROUND($H$5*0.005,2)</f>
        <v>5.17</v>
      </c>
      <c r="U37" s="9">
        <f>SUM(M37)-N37</f>
        <v>1498.4099999999999</v>
      </c>
      <c r="V37" s="3">
        <f>L37+N37+R37+S37+T37</f>
        <v>888.21</v>
      </c>
      <c r="W37" s="3">
        <f t="shared" si="0"/>
        <v>2386.62</v>
      </c>
      <c r="X37" s="4">
        <f t="shared" si="1"/>
        <v>0.37216230484953622</v>
      </c>
      <c r="Y37" s="4">
        <f t="shared" si="2"/>
        <v>0.59276833443450061</v>
      </c>
      <c r="Z37" s="17"/>
    </row>
    <row r="38" spans="1:26" x14ac:dyDescent="0.25">
      <c r="A38" s="5" t="s">
        <v>13</v>
      </c>
      <c r="B38" s="6">
        <f>B36+50</f>
        <v>1250</v>
      </c>
      <c r="C38" s="6">
        <f>C36</f>
        <v>207.9</v>
      </c>
      <c r="D38" s="6">
        <f>D36</f>
        <v>53</v>
      </c>
      <c r="E38" s="6">
        <f>E36</f>
        <v>37.5</v>
      </c>
      <c r="F38" s="5">
        <f>F36</f>
        <v>2</v>
      </c>
      <c r="G38" s="6">
        <f>F38*300</f>
        <v>600</v>
      </c>
      <c r="H38" s="6">
        <f>IF(G38&gt;B38,ROUND(B38/0.69,2),ROUND(((((B38-G38)*1.11111)+G38)/0.69),2))</f>
        <v>1916.26</v>
      </c>
      <c r="I38" s="6">
        <f>ROUND(H38*0.17,2)</f>
        <v>325.76</v>
      </c>
      <c r="J38" s="6">
        <f>ROUND(H38*0.125,2)</f>
        <v>239.53</v>
      </c>
      <c r="K38" s="6">
        <f>ROUND(H38*0.015,2)</f>
        <v>28.74</v>
      </c>
      <c r="L38" s="6"/>
      <c r="M38" s="6">
        <f>H38-I38-J38-K38</f>
        <v>1322.23</v>
      </c>
      <c r="N38" s="6">
        <f>IF((H38-I38-J38-K38-G38)&lt;0,0,ROUND((H38-I38-J38-K38-G38)*0.1,2))</f>
        <v>72.22</v>
      </c>
      <c r="O38" s="6">
        <f>ROUND(H38*0.06,2)</f>
        <v>114.98</v>
      </c>
      <c r="P38" s="6">
        <f>ROUND(H38*0.04,2)</f>
        <v>76.650000000000006</v>
      </c>
      <c r="Q38" s="6">
        <f>ROUND(H38*0.005,2)</f>
        <v>9.58</v>
      </c>
      <c r="R38" s="6">
        <f>ROUND(B38*0.005,2)</f>
        <v>6.25</v>
      </c>
      <c r="S38" s="6">
        <f>ROUND(B38*0.005,2)</f>
        <v>6.25</v>
      </c>
      <c r="T38" s="6">
        <f>ROUND(H38*0.005,2)</f>
        <v>9.58</v>
      </c>
      <c r="U38" s="10">
        <f>SUM(M38)-N38+C38+E38+D38</f>
        <v>1548.41</v>
      </c>
      <c r="V38" s="6">
        <f>SUM(I38:K38,N38,O38:T38)</f>
        <v>889.54000000000008</v>
      </c>
      <c r="W38" s="6">
        <f t="shared" si="0"/>
        <v>2437.9500000000003</v>
      </c>
      <c r="X38" s="7">
        <f t="shared" si="1"/>
        <v>0.36487212617157855</v>
      </c>
      <c r="Y38" s="7">
        <f t="shared" si="2"/>
        <v>0.57448608572664861</v>
      </c>
      <c r="Z38" s="13">
        <f>W39-W38</f>
        <v>33.819999999999709</v>
      </c>
    </row>
    <row r="39" spans="1:26" x14ac:dyDescent="0.25">
      <c r="A39" s="5" t="s">
        <v>14</v>
      </c>
      <c r="B39" s="14">
        <f>B38+C38+E38+D38</f>
        <v>1548.4</v>
      </c>
      <c r="C39" s="15"/>
      <c r="D39" s="15"/>
      <c r="E39" s="16"/>
      <c r="F39" s="5"/>
      <c r="G39" s="6">
        <v>800</v>
      </c>
      <c r="H39" s="6">
        <f>IF((B39-G39)&lt;0,ROUND(B39/0.675,2),ROUND((((((B39)-G39)*1.14944)+G39)/0.675),2))</f>
        <v>2459.62</v>
      </c>
      <c r="I39" s="6"/>
      <c r="J39" s="6"/>
      <c r="K39" s="6"/>
      <c r="L39" s="6">
        <f>ROUND(H39*0.325,2)</f>
        <v>799.38</v>
      </c>
      <c r="M39" s="6">
        <f>H39-L39</f>
        <v>1660.2399999999998</v>
      </c>
      <c r="N39" s="6">
        <f>IF((M39-G39)&lt;0,0,ROUND((M39-G39)*0.13,2))</f>
        <v>111.83</v>
      </c>
      <c r="O39" s="6"/>
      <c r="P39" s="6"/>
      <c r="Q39" s="6"/>
      <c r="R39" s="6">
        <f>ROUND($B$5*0.005,2)</f>
        <v>3.49</v>
      </c>
      <c r="S39" s="6">
        <f>ROUND($B$5*0.005,2)</f>
        <v>3.49</v>
      </c>
      <c r="T39" s="6">
        <f>ROUND($H$5*0.005,2)</f>
        <v>5.17</v>
      </c>
      <c r="U39" s="10">
        <f>SUM(M39)-N39</f>
        <v>1548.4099999999999</v>
      </c>
      <c r="V39" s="6">
        <f>L39+N39+R39+S39+T39</f>
        <v>923.36</v>
      </c>
      <c r="W39" s="6">
        <f t="shared" si="0"/>
        <v>2471.77</v>
      </c>
      <c r="X39" s="7">
        <f t="shared" si="1"/>
        <v>0.37356226509748075</v>
      </c>
      <c r="Y39" s="7">
        <f t="shared" si="2"/>
        <v>0.59632784598394484</v>
      </c>
      <c r="Z39" s="13"/>
    </row>
    <row r="40" spans="1:26" x14ac:dyDescent="0.25">
      <c r="A40" s="1" t="s">
        <v>13</v>
      </c>
      <c r="B40" s="3">
        <f>B38+50</f>
        <v>1300</v>
      </c>
      <c r="C40" s="3">
        <f>C38</f>
        <v>207.9</v>
      </c>
      <c r="D40" s="3">
        <f>D38</f>
        <v>53</v>
      </c>
      <c r="E40" s="3">
        <f>E38</f>
        <v>37.5</v>
      </c>
      <c r="F40" s="1">
        <f>F38</f>
        <v>2</v>
      </c>
      <c r="G40" s="3">
        <f>F40*300</f>
        <v>600</v>
      </c>
      <c r="H40" s="3">
        <f>IF(G40&gt;B40,ROUND(B40/0.69,2),ROUND(((((B40-G40)*1.11111)+G40)/0.69),2))</f>
        <v>1996.78</v>
      </c>
      <c r="I40" s="3">
        <f>ROUND(H40*0.17,2)</f>
        <v>339.45</v>
      </c>
      <c r="J40" s="3">
        <f>ROUND(H40*0.125,2)</f>
        <v>249.6</v>
      </c>
      <c r="K40" s="3">
        <f>ROUND(H40*0.015,2)</f>
        <v>29.95</v>
      </c>
      <c r="L40" s="3"/>
      <c r="M40" s="3">
        <f>H40-I40-J40-K40</f>
        <v>1377.78</v>
      </c>
      <c r="N40" s="3">
        <f>IF((H40-I40-J40-K40-G40)&lt;0,0,ROUND((H40-I40-J40-K40-G40)*0.1,2))</f>
        <v>77.78</v>
      </c>
      <c r="O40" s="3">
        <f>ROUND(H40*0.06,2)</f>
        <v>119.81</v>
      </c>
      <c r="P40" s="3">
        <f>ROUND(H40*0.04,2)</f>
        <v>79.87</v>
      </c>
      <c r="Q40" s="3">
        <f>ROUND(H40*0.005,2)</f>
        <v>9.98</v>
      </c>
      <c r="R40" s="3">
        <f>ROUND(B40*0.005,2)</f>
        <v>6.5</v>
      </c>
      <c r="S40" s="3">
        <f>ROUND(B40*0.005,2)</f>
        <v>6.5</v>
      </c>
      <c r="T40" s="3">
        <f>ROUND(H40*0.005,2)</f>
        <v>9.98</v>
      </c>
      <c r="U40" s="9">
        <f>SUM(M40)-N40+C40+E40+D40</f>
        <v>1598.4</v>
      </c>
      <c r="V40" s="3">
        <f>SUM(I40:K40,N40,O40:T40)</f>
        <v>929.42</v>
      </c>
      <c r="W40" s="3">
        <f t="shared" si="0"/>
        <v>2527.8200000000002</v>
      </c>
      <c r="X40" s="4">
        <f t="shared" si="1"/>
        <v>0.36767649595303459</v>
      </c>
      <c r="Y40" s="4">
        <f t="shared" si="2"/>
        <v>0.58146896896896894</v>
      </c>
      <c r="Z40" s="17">
        <f>W41-W40</f>
        <v>29.090000000000146</v>
      </c>
    </row>
    <row r="41" spans="1:26" x14ac:dyDescent="0.25">
      <c r="A41" s="1" t="s">
        <v>14</v>
      </c>
      <c r="B41" s="18">
        <f>B40+C40+E40+D40</f>
        <v>1598.4</v>
      </c>
      <c r="C41" s="18"/>
      <c r="D41" s="18"/>
      <c r="E41" s="18"/>
      <c r="F41" s="1"/>
      <c r="G41" s="3">
        <v>800</v>
      </c>
      <c r="H41" s="3">
        <f>IF((B41-G41)&lt;0,ROUND(B41/0.675,2),ROUND((((((B41)-G41)*1.14944)+G41)/0.675),2))</f>
        <v>2544.7600000000002</v>
      </c>
      <c r="I41" s="3"/>
      <c r="J41" s="3"/>
      <c r="K41" s="3"/>
      <c r="L41" s="3">
        <f>ROUND(H41*0.325,2)</f>
        <v>827.05</v>
      </c>
      <c r="M41" s="3">
        <f>H41-L41</f>
        <v>1717.7100000000003</v>
      </c>
      <c r="N41" s="3">
        <f>IF((M41-G41)&lt;0,0,ROUND((M41-G41)*0.13,2))</f>
        <v>119.3</v>
      </c>
      <c r="O41" s="3"/>
      <c r="P41" s="3"/>
      <c r="Q41" s="3"/>
      <c r="R41" s="3">
        <f>ROUND($B$5*0.005,2)</f>
        <v>3.49</v>
      </c>
      <c r="S41" s="3">
        <f>ROUND($B$5*0.005,2)</f>
        <v>3.49</v>
      </c>
      <c r="T41" s="3">
        <f>ROUND($H$5*0.005,2)</f>
        <v>5.17</v>
      </c>
      <c r="U41" s="9">
        <f>SUM(M41)-N41</f>
        <v>1598.4100000000003</v>
      </c>
      <c r="V41" s="3">
        <f>L41+N41+R41+S41+T41</f>
        <v>958.49999999999989</v>
      </c>
      <c r="W41" s="3">
        <f t="shared" si="0"/>
        <v>2556.9100000000003</v>
      </c>
      <c r="X41" s="4">
        <f t="shared" si="1"/>
        <v>0.37486653812609744</v>
      </c>
      <c r="Y41" s="4">
        <f t="shared" si="2"/>
        <v>0.59965841054547941</v>
      </c>
      <c r="Z41" s="17"/>
    </row>
    <row r="42" spans="1:26" x14ac:dyDescent="0.25">
      <c r="A42" s="5" t="s">
        <v>13</v>
      </c>
      <c r="B42" s="6">
        <f>B40+50</f>
        <v>1350</v>
      </c>
      <c r="C42" s="6">
        <f>C40</f>
        <v>207.9</v>
      </c>
      <c r="D42" s="6">
        <f>D40</f>
        <v>53</v>
      </c>
      <c r="E42" s="6">
        <f>E40</f>
        <v>37.5</v>
      </c>
      <c r="F42" s="5">
        <f>F40</f>
        <v>2</v>
      </c>
      <c r="G42" s="6">
        <f>F42*300</f>
        <v>600</v>
      </c>
      <c r="H42" s="6">
        <f>IF(G42&gt;B42,ROUND(B42/0.69,2),ROUND(((((B42-G42)*1.11111)+G42)/0.69),2))</f>
        <v>2077.29</v>
      </c>
      <c r="I42" s="6">
        <f>ROUND(H42*0.17,2)</f>
        <v>353.14</v>
      </c>
      <c r="J42" s="6">
        <f>ROUND(H42*0.125,2)</f>
        <v>259.66000000000003</v>
      </c>
      <c r="K42" s="6">
        <f>ROUND(H42*0.015,2)</f>
        <v>31.16</v>
      </c>
      <c r="L42" s="6"/>
      <c r="M42" s="6">
        <f>H42-I42-J42-K42</f>
        <v>1433.33</v>
      </c>
      <c r="N42" s="6">
        <f>IF((H42-I42-J42-K42-G42)&lt;0,0,ROUND((H42-I42-J42-K42-G42)*0.1,2))</f>
        <v>83.33</v>
      </c>
      <c r="O42" s="6">
        <f>ROUND(H42*0.06,2)</f>
        <v>124.64</v>
      </c>
      <c r="P42" s="6">
        <f>ROUND(H42*0.04,2)</f>
        <v>83.09</v>
      </c>
      <c r="Q42" s="6">
        <f>ROUND(H42*0.005,2)</f>
        <v>10.39</v>
      </c>
      <c r="R42" s="6">
        <f>ROUND(B42*0.005,2)</f>
        <v>6.75</v>
      </c>
      <c r="S42" s="6">
        <f>ROUND(B42*0.005,2)</f>
        <v>6.75</v>
      </c>
      <c r="T42" s="6">
        <f>ROUND(H42*0.005,2)</f>
        <v>10.39</v>
      </c>
      <c r="U42" s="10">
        <f>SUM(M42)-N42+C42+E42+D42</f>
        <v>1648.4</v>
      </c>
      <c r="V42" s="6">
        <f>SUM(I42:K42,N42,O42:T42)</f>
        <v>969.3</v>
      </c>
      <c r="W42" s="6">
        <f t="shared" si="0"/>
        <v>2617.6999999999998</v>
      </c>
      <c r="X42" s="7">
        <f t="shared" si="1"/>
        <v>0.37028689307407264</v>
      </c>
      <c r="Y42" s="7">
        <f t="shared" si="2"/>
        <v>0.58802475127396259</v>
      </c>
      <c r="Z42" s="13">
        <f>W43-W42</f>
        <v>24.350000000000364</v>
      </c>
    </row>
    <row r="43" spans="1:26" x14ac:dyDescent="0.25">
      <c r="A43" s="5" t="s">
        <v>14</v>
      </c>
      <c r="B43" s="14">
        <f>B42+C42+E42+D42</f>
        <v>1648.4</v>
      </c>
      <c r="C43" s="15"/>
      <c r="D43" s="15"/>
      <c r="E43" s="16"/>
      <c r="F43" s="5"/>
      <c r="G43" s="6">
        <v>800</v>
      </c>
      <c r="H43" s="6">
        <f>IF((B43-G43)&lt;0,ROUND(B43/0.675,2),ROUND((((((B43)-G43)*1.14944)+G43)/0.675),2))</f>
        <v>2629.9</v>
      </c>
      <c r="I43" s="6"/>
      <c r="J43" s="6"/>
      <c r="K43" s="6"/>
      <c r="L43" s="6">
        <f>ROUND(H43*0.325,2)</f>
        <v>854.72</v>
      </c>
      <c r="M43" s="6">
        <f>H43-L43</f>
        <v>1775.18</v>
      </c>
      <c r="N43" s="6">
        <f>IF((M43-G43)&lt;0,0,ROUND((M43-G43)*0.13,2))</f>
        <v>126.77</v>
      </c>
      <c r="O43" s="6"/>
      <c r="P43" s="6"/>
      <c r="Q43" s="6"/>
      <c r="R43" s="6">
        <f>ROUND($B$5*0.005,2)</f>
        <v>3.49</v>
      </c>
      <c r="S43" s="6">
        <f>ROUND($B$5*0.005,2)</f>
        <v>3.49</v>
      </c>
      <c r="T43" s="6">
        <f>ROUND($H$5*0.005,2)</f>
        <v>5.17</v>
      </c>
      <c r="U43" s="10">
        <f>SUM(M43)-N43</f>
        <v>1648.41</v>
      </c>
      <c r="V43" s="6">
        <f>L43+N43+R43+S43+T43</f>
        <v>993.64</v>
      </c>
      <c r="W43" s="6">
        <f t="shared" si="0"/>
        <v>2642.05</v>
      </c>
      <c r="X43" s="7">
        <f t="shared" si="1"/>
        <v>0.37608675081849319</v>
      </c>
      <c r="Y43" s="7">
        <f t="shared" si="2"/>
        <v>0.60278692800941513</v>
      </c>
      <c r="Z43" s="13"/>
    </row>
    <row r="44" spans="1:26" x14ac:dyDescent="0.25">
      <c r="A44" s="1" t="s">
        <v>13</v>
      </c>
      <c r="B44" s="3">
        <f>B42+50</f>
        <v>1400</v>
      </c>
      <c r="C44" s="3">
        <f>C42</f>
        <v>207.9</v>
      </c>
      <c r="D44" s="3">
        <f>D42</f>
        <v>53</v>
      </c>
      <c r="E44" s="3">
        <f>E42</f>
        <v>37.5</v>
      </c>
      <c r="F44" s="1">
        <f>F42</f>
        <v>2</v>
      </c>
      <c r="G44" s="3">
        <f>F44*300</f>
        <v>600</v>
      </c>
      <c r="H44" s="3">
        <f>IF(G44&gt;B44,ROUND(B44/0.69,2),ROUND(((((B44-G44)*1.11111)+G44)/0.69),2))</f>
        <v>2157.81</v>
      </c>
      <c r="I44" s="3">
        <f>ROUND(H44*0.17,2)</f>
        <v>366.83</v>
      </c>
      <c r="J44" s="3">
        <f>ROUND(H44*0.125,2)</f>
        <v>269.73</v>
      </c>
      <c r="K44" s="3">
        <f>ROUND(H44*0.015,2)</f>
        <v>32.369999999999997</v>
      </c>
      <c r="L44" s="3"/>
      <c r="M44" s="3">
        <f>H44-I44-J44-K44</f>
        <v>1488.88</v>
      </c>
      <c r="N44" s="3">
        <f>IF((H44-I44-J44-K44-G44)&lt;0,0,ROUND((H44-I44-J44-K44-G44)*0.1,2))</f>
        <v>88.89</v>
      </c>
      <c r="O44" s="3">
        <f>ROUND(H44*0.06,2)</f>
        <v>129.47</v>
      </c>
      <c r="P44" s="3">
        <f>ROUND(H44*0.04,2)</f>
        <v>86.31</v>
      </c>
      <c r="Q44" s="3">
        <f>ROUND(H44*0.005,2)</f>
        <v>10.79</v>
      </c>
      <c r="R44" s="3">
        <f>ROUND(B44*0.005,2)</f>
        <v>7</v>
      </c>
      <c r="S44" s="3">
        <f>ROUND(B44*0.005,2)</f>
        <v>7</v>
      </c>
      <c r="T44" s="3">
        <f>ROUND(H44*0.005,2)</f>
        <v>10.79</v>
      </c>
      <c r="U44" s="9">
        <f>SUM(M44)-N44+C44+E44+D44</f>
        <v>1698.39</v>
      </c>
      <c r="V44" s="3">
        <f>SUM(I44:K44,N44,O44:T44)</f>
        <v>1009.1799999999998</v>
      </c>
      <c r="W44" s="3">
        <f t="shared" si="0"/>
        <v>2707.5699999999997</v>
      </c>
      <c r="X44" s="4">
        <f t="shared" si="1"/>
        <v>0.37272535890115488</v>
      </c>
      <c r="Y44" s="4">
        <f t="shared" si="2"/>
        <v>0.59419803460924747</v>
      </c>
      <c r="Z44" s="17">
        <f>W45-W44</f>
        <v>19.630000000000564</v>
      </c>
    </row>
    <row r="45" spans="1:26" x14ac:dyDescent="0.25">
      <c r="A45" s="1" t="s">
        <v>14</v>
      </c>
      <c r="B45" s="18">
        <f>B44+C44+E44+D44</f>
        <v>1698.4</v>
      </c>
      <c r="C45" s="18"/>
      <c r="D45" s="18"/>
      <c r="E45" s="18"/>
      <c r="F45" s="1"/>
      <c r="G45" s="3">
        <v>800</v>
      </c>
      <c r="H45" s="3">
        <f>IF((B45-G45)&lt;0,ROUND(B45/0.675,2),ROUND((((((B45)-G45)*1.14944)+G45)/0.675),2))</f>
        <v>2715.05</v>
      </c>
      <c r="I45" s="3"/>
      <c r="J45" s="3"/>
      <c r="K45" s="3"/>
      <c r="L45" s="3">
        <f>ROUND(H45*0.325,2)</f>
        <v>882.39</v>
      </c>
      <c r="M45" s="3">
        <f>H45-L45</f>
        <v>1832.6600000000003</v>
      </c>
      <c r="N45" s="3">
        <f>IF((M45-G45)&lt;0,0,ROUND((M45-G45)*0.13,2))</f>
        <v>134.25</v>
      </c>
      <c r="O45" s="3"/>
      <c r="P45" s="3"/>
      <c r="Q45" s="3"/>
      <c r="R45" s="3">
        <f>ROUND($B$5*0.005,2)</f>
        <v>3.49</v>
      </c>
      <c r="S45" s="3">
        <f>ROUND($B$5*0.005,2)</f>
        <v>3.49</v>
      </c>
      <c r="T45" s="3">
        <f>ROUND($H$5*0.005,2)</f>
        <v>5.17</v>
      </c>
      <c r="U45" s="9">
        <f>SUM(M45)-N45</f>
        <v>1698.4100000000003</v>
      </c>
      <c r="V45" s="3">
        <f>L45+N45+R45+S45+T45</f>
        <v>1028.79</v>
      </c>
      <c r="W45" s="3">
        <f t="shared" si="0"/>
        <v>2727.2000000000003</v>
      </c>
      <c r="X45" s="4">
        <f t="shared" si="1"/>
        <v>0.37723305954825459</v>
      </c>
      <c r="Y45" s="4">
        <f t="shared" si="2"/>
        <v>0.60573713061039425</v>
      </c>
      <c r="Z45" s="17"/>
    </row>
    <row r="46" spans="1:26" x14ac:dyDescent="0.25">
      <c r="A46" s="5" t="s">
        <v>13</v>
      </c>
      <c r="B46" s="6">
        <f>B44+50</f>
        <v>1450</v>
      </c>
      <c r="C46" s="6">
        <f>C44</f>
        <v>207.9</v>
      </c>
      <c r="D46" s="6">
        <f>D44</f>
        <v>53</v>
      </c>
      <c r="E46" s="6">
        <f>E44</f>
        <v>37.5</v>
      </c>
      <c r="F46" s="5">
        <f>F44</f>
        <v>2</v>
      </c>
      <c r="G46" s="6">
        <f>F46*300</f>
        <v>600</v>
      </c>
      <c r="H46" s="6">
        <f>IF(G46&gt;B46,ROUND(B46/0.69,2),ROUND(((((B46-G46)*1.11111)+G46)/0.69),2))</f>
        <v>2238.3200000000002</v>
      </c>
      <c r="I46" s="6">
        <f>ROUND(H46*0.17,2)</f>
        <v>380.51</v>
      </c>
      <c r="J46" s="6">
        <f>ROUND(H46*0.125,2)</f>
        <v>279.79000000000002</v>
      </c>
      <c r="K46" s="6">
        <f>ROUND(H46*0.015,2)</f>
        <v>33.57</v>
      </c>
      <c r="L46" s="6"/>
      <c r="M46" s="6">
        <f>H46-I46-J46-K46</f>
        <v>1544.4500000000003</v>
      </c>
      <c r="N46" s="6">
        <f>IF((H46-I46-J46-K46-G46)&lt;0,0,ROUND((H46-I46-J46-K46-G46)*0.1,2))</f>
        <v>94.45</v>
      </c>
      <c r="O46" s="6">
        <f>ROUND(H46*0.06,2)</f>
        <v>134.30000000000001</v>
      </c>
      <c r="P46" s="6">
        <f>ROUND(H46*0.04,2)</f>
        <v>89.53</v>
      </c>
      <c r="Q46" s="6">
        <f>ROUND(H46*0.005,2)</f>
        <v>11.19</v>
      </c>
      <c r="R46" s="6">
        <f>ROUND(B46*0.005,2)</f>
        <v>7.25</v>
      </c>
      <c r="S46" s="6">
        <f>ROUND(B46*0.005,2)</f>
        <v>7.25</v>
      </c>
      <c r="T46" s="6">
        <f>ROUND(H46*0.005,2)</f>
        <v>11.19</v>
      </c>
      <c r="U46" s="10">
        <f>SUM(M46)-N46+C46+E46+D46</f>
        <v>1748.4000000000003</v>
      </c>
      <c r="V46" s="6">
        <f>SUM(I46:K46,N46,O46:T46)</f>
        <v>1049.0300000000002</v>
      </c>
      <c r="W46" s="6">
        <f t="shared" si="0"/>
        <v>2797.4300000000003</v>
      </c>
      <c r="X46" s="7">
        <f t="shared" si="1"/>
        <v>0.37499776580647243</v>
      </c>
      <c r="Y46" s="7">
        <f t="shared" si="2"/>
        <v>0.59999428048501491</v>
      </c>
      <c r="Z46" s="13">
        <f>W47-W46</f>
        <v>14.909999999999854</v>
      </c>
    </row>
    <row r="47" spans="1:26" x14ac:dyDescent="0.25">
      <c r="A47" s="5" t="s">
        <v>14</v>
      </c>
      <c r="B47" s="14">
        <f>B46+C46+E46+D46</f>
        <v>1748.4</v>
      </c>
      <c r="C47" s="15"/>
      <c r="D47" s="15"/>
      <c r="E47" s="16"/>
      <c r="F47" s="5"/>
      <c r="G47" s="6">
        <v>800</v>
      </c>
      <c r="H47" s="6">
        <f>IF((B47-G47)&lt;0,ROUND(B47/0.675,2),ROUND((((((B47)-G47)*1.14944)+G47)/0.675),2))</f>
        <v>2800.19</v>
      </c>
      <c r="I47" s="6"/>
      <c r="J47" s="6"/>
      <c r="K47" s="6"/>
      <c r="L47" s="6">
        <f>ROUND(H47*0.325,2)</f>
        <v>910.06</v>
      </c>
      <c r="M47" s="6">
        <f>H47-L47</f>
        <v>1890.13</v>
      </c>
      <c r="N47" s="6">
        <f>IF((M47-G47)&lt;0,0,ROUND((M47-G47)*0.13,2))</f>
        <v>141.72</v>
      </c>
      <c r="O47" s="6"/>
      <c r="P47" s="6"/>
      <c r="Q47" s="6"/>
      <c r="R47" s="6">
        <f>ROUND($B$5*0.005,2)</f>
        <v>3.49</v>
      </c>
      <c r="S47" s="6">
        <f>ROUND($B$5*0.005,2)</f>
        <v>3.49</v>
      </c>
      <c r="T47" s="6">
        <f>ROUND($H$5*0.005,2)</f>
        <v>5.17</v>
      </c>
      <c r="U47" s="10">
        <f>SUM(M47)-N47</f>
        <v>1748.41</v>
      </c>
      <c r="V47" s="6">
        <f>L47+N47+R47+S47+T47</f>
        <v>1063.93</v>
      </c>
      <c r="W47" s="6">
        <f t="shared" si="0"/>
        <v>2812.34</v>
      </c>
      <c r="X47" s="7">
        <f t="shared" si="1"/>
        <v>0.37830774372942105</v>
      </c>
      <c r="Y47" s="7">
        <f t="shared" si="2"/>
        <v>0.60851287741433646</v>
      </c>
      <c r="Z47" s="13"/>
    </row>
    <row r="48" spans="1:26" x14ac:dyDescent="0.25">
      <c r="A48" s="1" t="s">
        <v>13</v>
      </c>
      <c r="B48" s="3">
        <f>B46+50</f>
        <v>1500</v>
      </c>
      <c r="C48" s="3">
        <f>C46</f>
        <v>207.9</v>
      </c>
      <c r="D48" s="3">
        <f>D46</f>
        <v>53</v>
      </c>
      <c r="E48" s="3">
        <f>E46</f>
        <v>37.5</v>
      </c>
      <c r="F48" s="1">
        <f>F46</f>
        <v>2</v>
      </c>
      <c r="G48" s="3">
        <f>F48*300</f>
        <v>600</v>
      </c>
      <c r="H48" s="3">
        <f>IF(G48&gt;B48,ROUND(B48/0.69,2),ROUND(((((B48-G48)*1.11111)+G48)/0.69),2))</f>
        <v>2318.84</v>
      </c>
      <c r="I48" s="3">
        <f>ROUND(H48*0.17,2)</f>
        <v>394.2</v>
      </c>
      <c r="J48" s="3">
        <f>ROUND(H48*0.125,2)</f>
        <v>289.86</v>
      </c>
      <c r="K48" s="3">
        <f>ROUND(H48*0.015,2)</f>
        <v>34.78</v>
      </c>
      <c r="L48" s="3"/>
      <c r="M48" s="3">
        <f>H48-I48-J48-K48</f>
        <v>1600.0000000000002</v>
      </c>
      <c r="N48" s="3">
        <f>IF((H48-I48-J48-K48-G48)&lt;0,0,ROUND((H48-I48-J48-K48-G48)*0.1,2))</f>
        <v>100</v>
      </c>
      <c r="O48" s="3">
        <f>ROUND(H48*0.06,2)</f>
        <v>139.13</v>
      </c>
      <c r="P48" s="3">
        <f>ROUND(H48*0.04,2)</f>
        <v>92.75</v>
      </c>
      <c r="Q48" s="3">
        <f>ROUND(H48*0.005,2)</f>
        <v>11.59</v>
      </c>
      <c r="R48" s="3">
        <f>ROUND(B48*0.005,2)</f>
        <v>7.5</v>
      </c>
      <c r="S48" s="3">
        <f>ROUND(B48*0.005,2)</f>
        <v>7.5</v>
      </c>
      <c r="T48" s="3">
        <f>ROUND(H48*0.005,2)</f>
        <v>11.59</v>
      </c>
      <c r="U48" s="9">
        <f>SUM(M48)-N48+C48+E48+D48</f>
        <v>1798.4000000000003</v>
      </c>
      <c r="V48" s="3">
        <f>SUM(I48:K48,N48,O48:T48)</f>
        <v>1088.8999999999996</v>
      </c>
      <c r="W48" s="3">
        <f t="shared" si="0"/>
        <v>2887.3</v>
      </c>
      <c r="X48" s="4">
        <f t="shared" si="1"/>
        <v>0.37713434696775522</v>
      </c>
      <c r="Y48" s="4">
        <f t="shared" si="2"/>
        <v>0.60548265124555134</v>
      </c>
      <c r="Z48" s="17">
        <f>W49-W48</f>
        <v>10.179999999999836</v>
      </c>
    </row>
    <row r="49" spans="1:26" x14ac:dyDescent="0.25">
      <c r="A49" s="1" t="s">
        <v>14</v>
      </c>
      <c r="B49" s="18">
        <f>B48+C48+E48+D48</f>
        <v>1798.4</v>
      </c>
      <c r="C49" s="18"/>
      <c r="D49" s="18"/>
      <c r="E49" s="18"/>
      <c r="F49" s="1"/>
      <c r="G49" s="3">
        <v>800</v>
      </c>
      <c r="H49" s="3">
        <f>IF((B49-G49)&lt;0,ROUND(B49/0.675,2),ROUND((((((B49)-G49)*1.14944)+G49)/0.675),2))</f>
        <v>2885.33</v>
      </c>
      <c r="I49" s="3"/>
      <c r="J49" s="3"/>
      <c r="K49" s="3"/>
      <c r="L49" s="3">
        <f>ROUND(H49*0.325,2)</f>
        <v>937.73</v>
      </c>
      <c r="M49" s="3">
        <f>H49-L49</f>
        <v>1947.6</v>
      </c>
      <c r="N49" s="3">
        <f>IF((M49-G49)&lt;0,0,ROUND((M49-G49)*0.13,2))</f>
        <v>149.19</v>
      </c>
      <c r="O49" s="3"/>
      <c r="P49" s="3"/>
      <c r="Q49" s="3"/>
      <c r="R49" s="3">
        <f>ROUND($B$5*0.005,2)</f>
        <v>3.49</v>
      </c>
      <c r="S49" s="3">
        <f>ROUND($B$5*0.005,2)</f>
        <v>3.49</v>
      </c>
      <c r="T49" s="3">
        <f>ROUND($H$5*0.005,2)</f>
        <v>5.17</v>
      </c>
      <c r="U49" s="9">
        <f>SUM(M49)-N49</f>
        <v>1798.4099999999999</v>
      </c>
      <c r="V49" s="3">
        <f>L49+N49+R49+S49+T49</f>
        <v>1099.0700000000002</v>
      </c>
      <c r="W49" s="3">
        <f t="shared" si="0"/>
        <v>2897.48</v>
      </c>
      <c r="X49" s="4">
        <f t="shared" si="1"/>
        <v>0.37931927053853698</v>
      </c>
      <c r="Y49" s="4">
        <f t="shared" si="2"/>
        <v>0.61113427972486822</v>
      </c>
      <c r="Z49" s="17"/>
    </row>
    <row r="50" spans="1:26" x14ac:dyDescent="0.25">
      <c r="A50" s="5" t="s">
        <v>13</v>
      </c>
      <c r="B50" s="6">
        <f>B48+50</f>
        <v>1550</v>
      </c>
      <c r="C50" s="6">
        <f>C48</f>
        <v>207.9</v>
      </c>
      <c r="D50" s="6">
        <f>D48</f>
        <v>53</v>
      </c>
      <c r="E50" s="6">
        <f>E48</f>
        <v>37.5</v>
      </c>
      <c r="F50" s="5">
        <f>F48</f>
        <v>2</v>
      </c>
      <c r="G50" s="6">
        <f>F50*300</f>
        <v>600</v>
      </c>
      <c r="H50" s="6">
        <f>IF(G50&gt;B50,ROUND(B50/0.69,2),ROUND(((((B50-G50)*1.11111)+G50)/0.69),2))</f>
        <v>2399.35</v>
      </c>
      <c r="I50" s="6">
        <f>ROUND(H50*0.17,2)</f>
        <v>407.89</v>
      </c>
      <c r="J50" s="6">
        <f>ROUND(H50*0.125,2)</f>
        <v>299.92</v>
      </c>
      <c r="K50" s="6">
        <f>ROUND(H50*0.015,2)</f>
        <v>35.99</v>
      </c>
      <c r="L50" s="6"/>
      <c r="M50" s="6">
        <f>H50-I50-J50-K50</f>
        <v>1655.55</v>
      </c>
      <c r="N50" s="6">
        <f>IF((H50-I50-J50-K50-G50)&lt;0,0,ROUND((H50-I50-J50-K50-G50)*0.1,2))</f>
        <v>105.56</v>
      </c>
      <c r="O50" s="6">
        <f>ROUND(H50*0.06,2)</f>
        <v>143.96</v>
      </c>
      <c r="P50" s="6">
        <f>ROUND(H50*0.04,2)</f>
        <v>95.97</v>
      </c>
      <c r="Q50" s="6">
        <f>ROUND(H50*0.005,2)</f>
        <v>12</v>
      </c>
      <c r="R50" s="6">
        <f>ROUND(B50*0.005,2)</f>
        <v>7.75</v>
      </c>
      <c r="S50" s="6">
        <f>ROUND(B50*0.005,2)</f>
        <v>7.75</v>
      </c>
      <c r="T50" s="6">
        <f>ROUND(H50*0.005,2)</f>
        <v>12</v>
      </c>
      <c r="U50" s="10">
        <f>SUM(M50)-N50+C50+E50+D50</f>
        <v>1848.39</v>
      </c>
      <c r="V50" s="6">
        <f>SUM(I50:K50,N50,O50:T50)</f>
        <v>1128.79</v>
      </c>
      <c r="W50" s="6">
        <f t="shared" si="0"/>
        <v>2977.1800000000003</v>
      </c>
      <c r="X50" s="7">
        <f t="shared" si="1"/>
        <v>0.37914738107873891</v>
      </c>
      <c r="Y50" s="7">
        <f t="shared" si="2"/>
        <v>0.61068822055951388</v>
      </c>
      <c r="Z50" s="13">
        <f>W51-W50</f>
        <v>5.4499999999998181</v>
      </c>
    </row>
    <row r="51" spans="1:26" x14ac:dyDescent="0.25">
      <c r="A51" s="5" t="s">
        <v>14</v>
      </c>
      <c r="B51" s="14">
        <f>B50+C50+E50+D50</f>
        <v>1848.4</v>
      </c>
      <c r="C51" s="15"/>
      <c r="D51" s="15"/>
      <c r="E51" s="16"/>
      <c r="F51" s="5"/>
      <c r="G51" s="6">
        <v>800</v>
      </c>
      <c r="H51" s="6">
        <f>IF((B51-G51)&lt;0,ROUND(B51/0.675,2),ROUND((((((B51)-G51)*1.14944)+G51)/0.675),2))</f>
        <v>2970.48</v>
      </c>
      <c r="I51" s="6"/>
      <c r="J51" s="6"/>
      <c r="K51" s="6"/>
      <c r="L51" s="6">
        <f>ROUND(H51*0.325,2)</f>
        <v>965.41</v>
      </c>
      <c r="M51" s="6">
        <f>H51-L51</f>
        <v>2005.0700000000002</v>
      </c>
      <c r="N51" s="6">
        <f>IF((M51-G51)&lt;0,0,ROUND((M51-G51)*0.13,2))</f>
        <v>156.66</v>
      </c>
      <c r="O51" s="6"/>
      <c r="P51" s="6"/>
      <c r="Q51" s="6"/>
      <c r="R51" s="6">
        <f>ROUND($B$5*0.005,2)</f>
        <v>3.49</v>
      </c>
      <c r="S51" s="6">
        <f>ROUND($B$5*0.005,2)</f>
        <v>3.49</v>
      </c>
      <c r="T51" s="6">
        <f>ROUND($H$5*0.005,2)</f>
        <v>5.17</v>
      </c>
      <c r="U51" s="10">
        <f>SUM(M51)-N51</f>
        <v>1848.41</v>
      </c>
      <c r="V51" s="6">
        <f>L51+N51+R51+S51+T51</f>
        <v>1134.22</v>
      </c>
      <c r="W51" s="6">
        <f t="shared" si="0"/>
        <v>2982.63</v>
      </c>
      <c r="X51" s="7">
        <f t="shared" si="1"/>
        <v>0.3802751263146954</v>
      </c>
      <c r="Y51" s="7">
        <f t="shared" si="2"/>
        <v>0.61361927278038964</v>
      </c>
      <c r="Z51" s="13"/>
    </row>
    <row r="52" spans="1:26" x14ac:dyDescent="0.25">
      <c r="A52" s="1" t="s">
        <v>13</v>
      </c>
      <c r="B52" s="3">
        <f>B50+50</f>
        <v>1600</v>
      </c>
      <c r="C52" s="3">
        <f>C50</f>
        <v>207.9</v>
      </c>
      <c r="D52" s="3">
        <f>D50</f>
        <v>53</v>
      </c>
      <c r="E52" s="3">
        <f>E50</f>
        <v>37.5</v>
      </c>
      <c r="F52" s="1">
        <f>F50</f>
        <v>2</v>
      </c>
      <c r="G52" s="3">
        <f>F52*300</f>
        <v>600</v>
      </c>
      <c r="H52" s="3">
        <f>IF(G52&gt;B52,ROUND(B52/0.69,2),ROUND(((((B52-G52)*1.11111)+G52)/0.69),2))</f>
        <v>2479.87</v>
      </c>
      <c r="I52" s="3">
        <f>ROUND(H52*0.17,2)</f>
        <v>421.58</v>
      </c>
      <c r="J52" s="3">
        <f>ROUND(H52*0.125,2)</f>
        <v>309.98</v>
      </c>
      <c r="K52" s="3">
        <f>ROUND(H52*0.015,2)</f>
        <v>37.200000000000003</v>
      </c>
      <c r="L52" s="3"/>
      <c r="M52" s="3">
        <f>H52-I52-J52-K52</f>
        <v>1711.11</v>
      </c>
      <c r="N52" s="3">
        <f>IF((H52-I52-J52-K52-G52)&lt;0,0,ROUND((H52-I52-J52-K52-G52)*0.1,2))</f>
        <v>111.11</v>
      </c>
      <c r="O52" s="3">
        <f>ROUND(H52*0.06,2)</f>
        <v>148.79</v>
      </c>
      <c r="P52" s="3">
        <f>ROUND(H52*0.04,2)</f>
        <v>99.19</v>
      </c>
      <c r="Q52" s="3">
        <f>ROUND(H52*0.005,2)</f>
        <v>12.4</v>
      </c>
      <c r="R52" s="3">
        <f>ROUND(B52*0.005,2)</f>
        <v>8</v>
      </c>
      <c r="S52" s="3">
        <f>ROUND(B52*0.005,2)</f>
        <v>8</v>
      </c>
      <c r="T52" s="3">
        <f>ROUND(H52*0.005,2)</f>
        <v>12.4</v>
      </c>
      <c r="U52" s="9">
        <f>SUM(M52)-N52+C52+E52+D52</f>
        <v>1898.4</v>
      </c>
      <c r="V52" s="3">
        <f>SUM(I52:K52,N52,O52:T52)</f>
        <v>1168.6500000000003</v>
      </c>
      <c r="W52" s="3">
        <f t="shared" si="0"/>
        <v>3067.05</v>
      </c>
      <c r="X52" s="4">
        <f t="shared" si="1"/>
        <v>0.38103389250256769</v>
      </c>
      <c r="Y52" s="4">
        <f t="shared" si="2"/>
        <v>0.61559734513274356</v>
      </c>
      <c r="Z52" s="17">
        <f>W53-W52</f>
        <v>0.71999999999979991</v>
      </c>
    </row>
    <row r="53" spans="1:26" x14ac:dyDescent="0.25">
      <c r="A53" s="1" t="s">
        <v>14</v>
      </c>
      <c r="B53" s="18">
        <f>B52+C52+E52+D52</f>
        <v>1898.4</v>
      </c>
      <c r="C53" s="18"/>
      <c r="D53" s="18"/>
      <c r="E53" s="18"/>
      <c r="F53" s="1"/>
      <c r="G53" s="3">
        <v>800</v>
      </c>
      <c r="H53" s="3">
        <f>IF((B53-G53)&lt;0,ROUND(B53/0.675,2),ROUND((((((B53)-G53)*1.14944)+G53)/0.675),2))</f>
        <v>3055.62</v>
      </c>
      <c r="I53" s="3"/>
      <c r="J53" s="3"/>
      <c r="K53" s="3"/>
      <c r="L53" s="3">
        <f>ROUND(H53*0.325,2)</f>
        <v>993.08</v>
      </c>
      <c r="M53" s="3">
        <f>H53-L53</f>
        <v>2062.54</v>
      </c>
      <c r="N53" s="3">
        <f>IF((M53-G53)&lt;0,0,ROUND((M53-G53)*0.13,2))</f>
        <v>164.13</v>
      </c>
      <c r="O53" s="3"/>
      <c r="P53" s="3"/>
      <c r="Q53" s="3"/>
      <c r="R53" s="3">
        <f>ROUND($B$5*0.005,2)</f>
        <v>3.49</v>
      </c>
      <c r="S53" s="3">
        <f>ROUND($B$5*0.005,2)</f>
        <v>3.49</v>
      </c>
      <c r="T53" s="3">
        <f>ROUND($H$5*0.005,2)</f>
        <v>5.17</v>
      </c>
      <c r="U53" s="9">
        <f>SUM(M53)-N53</f>
        <v>1898.4099999999999</v>
      </c>
      <c r="V53" s="3">
        <f>L53+N53+R53+S53+T53</f>
        <v>1169.3600000000001</v>
      </c>
      <c r="W53" s="3">
        <f t="shared" si="0"/>
        <v>3067.77</v>
      </c>
      <c r="X53" s="4">
        <f t="shared" si="1"/>
        <v>0.38117590301750137</v>
      </c>
      <c r="Y53" s="4">
        <f t="shared" si="2"/>
        <v>0.6159680996202086</v>
      </c>
      <c r="Z53" s="17"/>
    </row>
    <row r="54" spans="1:26" x14ac:dyDescent="0.25">
      <c r="A54" s="5" t="s">
        <v>13</v>
      </c>
      <c r="B54" s="6">
        <f>B52+50</f>
        <v>1650</v>
      </c>
      <c r="C54" s="6">
        <f>C52</f>
        <v>207.9</v>
      </c>
      <c r="D54" s="6">
        <f>D52</f>
        <v>53</v>
      </c>
      <c r="E54" s="6">
        <f>E52</f>
        <v>37.5</v>
      </c>
      <c r="F54" s="5">
        <f>F52</f>
        <v>2</v>
      </c>
      <c r="G54" s="6">
        <f>F54*300</f>
        <v>600</v>
      </c>
      <c r="H54" s="6">
        <f>IF(G54&gt;B54,ROUND(B54/0.69,2),ROUND(((((B54-G54)*1.11111)+G54)/0.69),2))</f>
        <v>2560.38</v>
      </c>
      <c r="I54" s="6">
        <f>ROUND(H54*0.17,2)</f>
        <v>435.26</v>
      </c>
      <c r="J54" s="6">
        <f>ROUND(H54*0.125,2)</f>
        <v>320.05</v>
      </c>
      <c r="K54" s="6">
        <f>ROUND(H54*0.015,2)</f>
        <v>38.409999999999997</v>
      </c>
      <c r="L54" s="6"/>
      <c r="M54" s="6">
        <f>H54-I54-J54-K54</f>
        <v>1766.6599999999999</v>
      </c>
      <c r="N54" s="6">
        <f>IF((H54-I54-J54-K54-G54)&lt;0,0,ROUND((H54-I54-J54-K54-G54)*0.1,2))</f>
        <v>116.67</v>
      </c>
      <c r="O54" s="6">
        <f>ROUND(H54*0.06,2)</f>
        <v>153.62</v>
      </c>
      <c r="P54" s="6">
        <f>ROUND(H54*0.04,2)</f>
        <v>102.42</v>
      </c>
      <c r="Q54" s="6">
        <f>ROUND(H54*0.005,2)</f>
        <v>12.8</v>
      </c>
      <c r="R54" s="6">
        <f>ROUND(B54*0.005,2)</f>
        <v>8.25</v>
      </c>
      <c r="S54" s="6">
        <f>ROUND(B54*0.005,2)</f>
        <v>8.25</v>
      </c>
      <c r="T54" s="6">
        <f>ROUND(H54*0.005,2)</f>
        <v>12.8</v>
      </c>
      <c r="U54" s="10">
        <f>SUM(M54)-N54+C54+E54+D54</f>
        <v>1948.3899999999999</v>
      </c>
      <c r="V54" s="6">
        <f>SUM(I54:K54,N54,O54:T54)</f>
        <v>1208.5299999999997</v>
      </c>
      <c r="W54" s="6">
        <f t="shared" si="0"/>
        <v>3156.9199999999996</v>
      </c>
      <c r="X54" s="7">
        <f t="shared" si="1"/>
        <v>0.38281933023326531</v>
      </c>
      <c r="Y54" s="7">
        <f t="shared" si="2"/>
        <v>0.62027109562253957</v>
      </c>
      <c r="Z54" s="13">
        <f>W55-W54</f>
        <v>-3.9999999999995453</v>
      </c>
    </row>
    <row r="55" spans="1:26" x14ac:dyDescent="0.25">
      <c r="A55" s="5" t="s">
        <v>14</v>
      </c>
      <c r="B55" s="14">
        <f>B54+C54+E54+D54</f>
        <v>1948.4</v>
      </c>
      <c r="C55" s="15"/>
      <c r="D55" s="15"/>
      <c r="E55" s="16"/>
      <c r="F55" s="5"/>
      <c r="G55" s="6">
        <v>800</v>
      </c>
      <c r="H55" s="6">
        <f>IF((B55-G55)&lt;0,ROUND(B55/0.675,2),ROUND((((((B55)-G55)*1.14944)+G55)/0.675),2))</f>
        <v>3140.77</v>
      </c>
      <c r="I55" s="6"/>
      <c r="J55" s="6"/>
      <c r="K55" s="6"/>
      <c r="L55" s="6">
        <f>ROUND(H55*0.325,2)</f>
        <v>1020.75</v>
      </c>
      <c r="M55" s="6">
        <f>H55-L55</f>
        <v>2120.02</v>
      </c>
      <c r="N55" s="6">
        <f>IF((M55-G55)&lt;0,0,ROUND((M55-G55)*0.13,2))</f>
        <v>171.6</v>
      </c>
      <c r="O55" s="6"/>
      <c r="P55" s="6"/>
      <c r="Q55" s="6"/>
      <c r="R55" s="6">
        <f>ROUND($B$5*0.005,2)</f>
        <v>3.49</v>
      </c>
      <c r="S55" s="6">
        <f>ROUND($B$5*0.005,2)</f>
        <v>3.49</v>
      </c>
      <c r="T55" s="6">
        <f>ROUND($H$5*0.005,2)</f>
        <v>5.17</v>
      </c>
      <c r="U55" s="10">
        <f>SUM(M55)-N55</f>
        <v>1948.42</v>
      </c>
      <c r="V55" s="6">
        <f>L55+N55+R55+S55+T55</f>
        <v>1204.5</v>
      </c>
      <c r="W55" s="6">
        <f t="shared" si="0"/>
        <v>3152.92</v>
      </c>
      <c r="X55" s="7">
        <f t="shared" si="1"/>
        <v>0.38202681958311657</v>
      </c>
      <c r="Y55" s="7">
        <f t="shared" si="2"/>
        <v>0.61819320269757028</v>
      </c>
      <c r="Z55" s="13"/>
    </row>
    <row r="56" spans="1:26" x14ac:dyDescent="0.25">
      <c r="A56" s="1" t="s">
        <v>13</v>
      </c>
      <c r="B56" s="3">
        <f>B54+50</f>
        <v>1700</v>
      </c>
      <c r="C56" s="3">
        <f>C54</f>
        <v>207.9</v>
      </c>
      <c r="D56" s="3">
        <f>D54</f>
        <v>53</v>
      </c>
      <c r="E56" s="3">
        <f>E54</f>
        <v>37.5</v>
      </c>
      <c r="F56" s="1">
        <f>F54</f>
        <v>2</v>
      </c>
      <c r="G56" s="3">
        <f>F56*300</f>
        <v>600</v>
      </c>
      <c r="H56" s="3">
        <f>IF(G56&gt;B56,ROUND(B56/0.69,2),ROUND(((((B56-G56)*1.11111)+G56)/0.69),2))</f>
        <v>2640.9</v>
      </c>
      <c r="I56" s="3">
        <f>ROUND(H56*0.17,2)</f>
        <v>448.95</v>
      </c>
      <c r="J56" s="3">
        <f>ROUND(H56*0.125,2)</f>
        <v>330.11</v>
      </c>
      <c r="K56" s="3">
        <f>ROUND(H56*0.015,2)</f>
        <v>39.61</v>
      </c>
      <c r="L56" s="3"/>
      <c r="M56" s="3">
        <f>H56-I56-J56-K56</f>
        <v>1822.2300000000002</v>
      </c>
      <c r="N56" s="3">
        <f>IF((H56-I56-J56-K56-G56)&lt;0,0,ROUND((H56-I56-J56-K56-G56)*0.1,2))</f>
        <v>122.22</v>
      </c>
      <c r="O56" s="3">
        <f>ROUND(H56*0.06,2)</f>
        <v>158.44999999999999</v>
      </c>
      <c r="P56" s="3">
        <f>ROUND(H56*0.04,2)</f>
        <v>105.64</v>
      </c>
      <c r="Q56" s="3">
        <f>ROUND(H56*0.005,2)</f>
        <v>13.2</v>
      </c>
      <c r="R56" s="3">
        <f>ROUND(B56*0.005,2)</f>
        <v>8.5</v>
      </c>
      <c r="S56" s="3">
        <f>ROUND(B56*0.005,2)</f>
        <v>8.5</v>
      </c>
      <c r="T56" s="3">
        <f>ROUND(H56*0.005,2)</f>
        <v>13.2</v>
      </c>
      <c r="U56" s="9">
        <f>SUM(M56)-N56+C56+E56+D56</f>
        <v>1998.4100000000003</v>
      </c>
      <c r="V56" s="3">
        <f>SUM(I56:K56,N56,O56:T56)</f>
        <v>1248.3800000000001</v>
      </c>
      <c r="W56" s="3">
        <f t="shared" si="0"/>
        <v>3246.7900000000004</v>
      </c>
      <c r="X56" s="4">
        <f t="shared" si="1"/>
        <v>0.38449668749749749</v>
      </c>
      <c r="Y56" s="4">
        <f t="shared" si="2"/>
        <v>0.62468662586756463</v>
      </c>
      <c r="Z56" s="17">
        <f>W57-W56</f>
        <v>-8.7300000000004729</v>
      </c>
    </row>
    <row r="57" spans="1:26" x14ac:dyDescent="0.25">
      <c r="A57" s="1" t="s">
        <v>14</v>
      </c>
      <c r="B57" s="18">
        <f>B56+C56+E56+D56</f>
        <v>1998.4</v>
      </c>
      <c r="C57" s="18"/>
      <c r="D57" s="18"/>
      <c r="E57" s="18"/>
      <c r="F57" s="1"/>
      <c r="G57" s="3">
        <v>800</v>
      </c>
      <c r="H57" s="3">
        <f>IF((B57-G57)&lt;0,ROUND(B57/0.675,2),ROUND((((((B57)-G57)*1.14944)+G57)/0.675),2))</f>
        <v>3225.91</v>
      </c>
      <c r="I57" s="3"/>
      <c r="J57" s="3"/>
      <c r="K57" s="3"/>
      <c r="L57" s="3">
        <f>ROUND(H57*0.325,2)</f>
        <v>1048.42</v>
      </c>
      <c r="M57" s="3">
        <f>H57-L57</f>
        <v>2177.4899999999998</v>
      </c>
      <c r="N57" s="3">
        <f>IF((M57-G57)&lt;0,0,ROUND((M57-G57)*0.13,2))</f>
        <v>179.07</v>
      </c>
      <c r="O57" s="3"/>
      <c r="P57" s="3"/>
      <c r="Q57" s="3"/>
      <c r="R57" s="3">
        <f>ROUND($B$5*0.005,2)</f>
        <v>3.49</v>
      </c>
      <c r="S57" s="3">
        <f>ROUND($B$5*0.005,2)</f>
        <v>3.49</v>
      </c>
      <c r="T57" s="3">
        <f>ROUND($H$5*0.005,2)</f>
        <v>5.17</v>
      </c>
      <c r="U57" s="9">
        <f>SUM(M57)-N57</f>
        <v>1998.4199999999998</v>
      </c>
      <c r="V57" s="3">
        <f>L57+N57+R57+S57+T57</f>
        <v>1239.6400000000001</v>
      </c>
      <c r="W57" s="3">
        <f t="shared" si="0"/>
        <v>3238.06</v>
      </c>
      <c r="X57" s="4">
        <f t="shared" si="1"/>
        <v>0.38283416613651389</v>
      </c>
      <c r="Y57" s="4">
        <f t="shared" si="2"/>
        <v>0.62031004493549913</v>
      </c>
      <c r="Z57" s="17"/>
    </row>
    <row r="58" spans="1:26" x14ac:dyDescent="0.25">
      <c r="A58" s="5" t="s">
        <v>13</v>
      </c>
      <c r="B58" s="6">
        <f>B56+50</f>
        <v>1750</v>
      </c>
      <c r="C58" s="6">
        <f>C56</f>
        <v>207.9</v>
      </c>
      <c r="D58" s="6">
        <f>D56</f>
        <v>53</v>
      </c>
      <c r="E58" s="6">
        <f>E56</f>
        <v>37.5</v>
      </c>
      <c r="F58" s="5">
        <f>F56</f>
        <v>2</v>
      </c>
      <c r="G58" s="6">
        <f>F58*300</f>
        <v>600</v>
      </c>
      <c r="H58" s="6">
        <f>IF(G58&gt;B58,ROUND(B58/0.69,2),ROUND(((((B58-G58)*1.11111)+G58)/0.69),2))</f>
        <v>2721.42</v>
      </c>
      <c r="I58" s="6">
        <f>ROUND(H58*0.17,2)</f>
        <v>462.64</v>
      </c>
      <c r="J58" s="6">
        <f>ROUND(H58*0.125,2)</f>
        <v>340.18</v>
      </c>
      <c r="K58" s="6">
        <f>ROUND(H58*0.015,2)</f>
        <v>40.82</v>
      </c>
      <c r="L58" s="6"/>
      <c r="M58" s="6">
        <f>H58-I58-J58-K58</f>
        <v>1877.7800000000002</v>
      </c>
      <c r="N58" s="6">
        <f>IF((H58-I58-J58-K58-G58)&lt;0,0,ROUND((H58-I58-J58-K58-G58)*0.1,2))</f>
        <v>127.78</v>
      </c>
      <c r="O58" s="6">
        <f>ROUND(H58*0.06,2)</f>
        <v>163.29</v>
      </c>
      <c r="P58" s="6">
        <f>ROUND(H58*0.04,2)</f>
        <v>108.86</v>
      </c>
      <c r="Q58" s="6">
        <f>ROUND(H58*0.005,2)</f>
        <v>13.61</v>
      </c>
      <c r="R58" s="6">
        <f>ROUND(B58*0.005,2)</f>
        <v>8.75</v>
      </c>
      <c r="S58" s="6">
        <f>ROUND(B58*0.005,2)</f>
        <v>8.75</v>
      </c>
      <c r="T58" s="6">
        <f>ROUND(H58*0.005,2)</f>
        <v>13.61</v>
      </c>
      <c r="U58" s="10">
        <f>SUM(M58)-N58+C58+E58+D58</f>
        <v>2048.4000000000005</v>
      </c>
      <c r="V58" s="6">
        <f>SUM(I58:K58,N58,O58:T58)</f>
        <v>1288.2899999999997</v>
      </c>
      <c r="W58" s="6">
        <f t="shared" si="0"/>
        <v>3336.6900000000005</v>
      </c>
      <c r="X58" s="7">
        <f t="shared" si="1"/>
        <v>0.38609819911349258</v>
      </c>
      <c r="Y58" s="7">
        <f t="shared" si="2"/>
        <v>0.62892501464557671</v>
      </c>
      <c r="Z58" s="13">
        <f>W59-W58</f>
        <v>-13.490000000000691</v>
      </c>
    </row>
    <row r="59" spans="1:26" x14ac:dyDescent="0.25">
      <c r="A59" s="5" t="s">
        <v>14</v>
      </c>
      <c r="B59" s="14">
        <f>B58+C58+E58+D58</f>
        <v>2048.4</v>
      </c>
      <c r="C59" s="15"/>
      <c r="D59" s="15"/>
      <c r="E59" s="16"/>
      <c r="F59" s="5"/>
      <c r="G59" s="6">
        <v>800</v>
      </c>
      <c r="H59" s="6">
        <f>IF((B59-G59)&lt;0,ROUND(B59/0.675,2),ROUND((((((B59)-G59)*1.14944)+G59)/0.675),2))</f>
        <v>3311.05</v>
      </c>
      <c r="I59" s="6"/>
      <c r="J59" s="6"/>
      <c r="K59" s="6"/>
      <c r="L59" s="6">
        <f>ROUND(H59*0.325,2)</f>
        <v>1076.0899999999999</v>
      </c>
      <c r="M59" s="6">
        <f>H59-L59</f>
        <v>2234.96</v>
      </c>
      <c r="N59" s="6">
        <f>IF((M59-G59)&lt;0,0,ROUND((M59-G59)*0.13,2))</f>
        <v>186.54</v>
      </c>
      <c r="O59" s="6"/>
      <c r="P59" s="6"/>
      <c r="Q59" s="6"/>
      <c r="R59" s="6">
        <f>ROUND($B$5*0.005,2)</f>
        <v>3.49</v>
      </c>
      <c r="S59" s="6">
        <f>ROUND($B$5*0.005,2)</f>
        <v>3.49</v>
      </c>
      <c r="T59" s="6">
        <f>ROUND($H$5*0.005,2)</f>
        <v>5.17</v>
      </c>
      <c r="U59" s="10">
        <f>SUM(M59)-N59</f>
        <v>2048.42</v>
      </c>
      <c r="V59" s="6">
        <f>L59+N59+R59+S59+T59</f>
        <v>1274.78</v>
      </c>
      <c r="W59" s="6">
        <f t="shared" si="0"/>
        <v>3323.2</v>
      </c>
      <c r="X59" s="7">
        <f t="shared" si="1"/>
        <v>0.38360014443909485</v>
      </c>
      <c r="Y59" s="7">
        <f t="shared" si="2"/>
        <v>0.6223235469288525</v>
      </c>
      <c r="Z59" s="13"/>
    </row>
    <row r="60" spans="1:26" x14ac:dyDescent="0.25">
      <c r="A60" s="1" t="s">
        <v>13</v>
      </c>
      <c r="B60" s="3">
        <f>B58+50</f>
        <v>1800</v>
      </c>
      <c r="C60" s="3">
        <f>C58</f>
        <v>207.9</v>
      </c>
      <c r="D60" s="3">
        <f>D58</f>
        <v>53</v>
      </c>
      <c r="E60" s="3">
        <f>E58</f>
        <v>37.5</v>
      </c>
      <c r="F60" s="1">
        <f>F58</f>
        <v>2</v>
      </c>
      <c r="G60" s="3">
        <f>F60*300</f>
        <v>600</v>
      </c>
      <c r="H60" s="3">
        <f>IF(G60&gt;B60,ROUND(B60/0.69,2),ROUND(((((B60-G60)*1.11111)+G60)/0.69),2))</f>
        <v>2801.93</v>
      </c>
      <c r="I60" s="3">
        <f>ROUND(H60*0.17,2)</f>
        <v>476.33</v>
      </c>
      <c r="J60" s="3">
        <f>ROUND(H60*0.125,2)</f>
        <v>350.24</v>
      </c>
      <c r="K60" s="3">
        <f>ROUND(H60*0.015,2)</f>
        <v>42.03</v>
      </c>
      <c r="L60" s="3"/>
      <c r="M60" s="3">
        <f>H60-I60-J60-K60</f>
        <v>1933.33</v>
      </c>
      <c r="N60" s="3">
        <f>IF((H60-I60-J60-K60-G60)&lt;0,0,ROUND((H60-I60-J60-K60-G60)*0.1,2))</f>
        <v>133.33000000000001</v>
      </c>
      <c r="O60" s="3">
        <f>ROUND(H60*0.06,2)</f>
        <v>168.12</v>
      </c>
      <c r="P60" s="3">
        <f>ROUND(H60*0.04,2)</f>
        <v>112.08</v>
      </c>
      <c r="Q60" s="3">
        <f>ROUND(H60*0.005,2)</f>
        <v>14.01</v>
      </c>
      <c r="R60" s="3">
        <f>ROUND(B60*0.005,2)</f>
        <v>9</v>
      </c>
      <c r="S60" s="3">
        <f>ROUND(B60*0.005,2)</f>
        <v>9</v>
      </c>
      <c r="T60" s="3">
        <f>ROUND(H60*0.005,2)</f>
        <v>14.01</v>
      </c>
      <c r="U60" s="9">
        <f>SUM(M60)-N60+C60+E60+D60</f>
        <v>2098.4</v>
      </c>
      <c r="V60" s="3">
        <f>SUM(I60:K60,N60,O60:T60)</f>
        <v>1328.1499999999999</v>
      </c>
      <c r="W60" s="3">
        <f t="shared" si="0"/>
        <v>3426.55</v>
      </c>
      <c r="X60" s="4">
        <f t="shared" si="1"/>
        <v>0.38760560914038894</v>
      </c>
      <c r="Y60" s="4">
        <f t="shared" si="2"/>
        <v>0.632934616850934</v>
      </c>
      <c r="Z60" s="17">
        <f>W61-W60</f>
        <v>-18.200000000000273</v>
      </c>
    </row>
    <row r="61" spans="1:26" x14ac:dyDescent="0.25">
      <c r="A61" s="1" t="s">
        <v>14</v>
      </c>
      <c r="B61" s="18">
        <f>B60+C60+E60+D60</f>
        <v>2098.4</v>
      </c>
      <c r="C61" s="18"/>
      <c r="D61" s="18"/>
      <c r="E61" s="18"/>
      <c r="F61" s="1"/>
      <c r="G61" s="3">
        <v>800</v>
      </c>
      <c r="H61" s="3">
        <f>IF((B61-G61)&lt;0,ROUND(B61/0.675,2),ROUND((((((B61)-G61)*1.14944)+G61)/0.675),2))</f>
        <v>3396.2</v>
      </c>
      <c r="I61" s="3"/>
      <c r="J61" s="3"/>
      <c r="K61" s="3"/>
      <c r="L61" s="3">
        <f>ROUND(H61*0.325,2)</f>
        <v>1103.77</v>
      </c>
      <c r="M61" s="3">
        <f>H61-L61</f>
        <v>2292.4299999999998</v>
      </c>
      <c r="N61" s="3">
        <f>IF((M61-G61)&lt;0,0,ROUND((M61-G61)*0.13,2))</f>
        <v>194.02</v>
      </c>
      <c r="O61" s="3"/>
      <c r="P61" s="3"/>
      <c r="Q61" s="3"/>
      <c r="R61" s="3">
        <f>ROUND($B$5*0.005,2)</f>
        <v>3.49</v>
      </c>
      <c r="S61" s="3">
        <f>ROUND($B$5*0.005,2)</f>
        <v>3.49</v>
      </c>
      <c r="T61" s="3">
        <f>ROUND($H$5*0.005,2)</f>
        <v>5.17</v>
      </c>
      <c r="U61" s="9">
        <f>SUM(M61)-N61</f>
        <v>2098.41</v>
      </c>
      <c r="V61" s="3">
        <f>L61+N61+R61+S61+T61</f>
        <v>1309.94</v>
      </c>
      <c r="W61" s="3">
        <f t="shared" si="0"/>
        <v>3408.35</v>
      </c>
      <c r="X61" s="4">
        <f t="shared" si="1"/>
        <v>0.38433259495063599</v>
      </c>
      <c r="Y61" s="4">
        <f t="shared" si="2"/>
        <v>0.62425360153640141</v>
      </c>
      <c r="Z61" s="17"/>
    </row>
    <row r="62" spans="1:26" x14ac:dyDescent="0.25">
      <c r="A62" s="5" t="s">
        <v>13</v>
      </c>
      <c r="B62" s="6">
        <f>B60+50</f>
        <v>1850</v>
      </c>
      <c r="C62" s="6">
        <f>C60</f>
        <v>207.9</v>
      </c>
      <c r="D62" s="6">
        <f>D60</f>
        <v>53</v>
      </c>
      <c r="E62" s="6">
        <f>E60</f>
        <v>37.5</v>
      </c>
      <c r="F62" s="5">
        <f>F60</f>
        <v>2</v>
      </c>
      <c r="G62" s="6">
        <f>F62*300</f>
        <v>600</v>
      </c>
      <c r="H62" s="6">
        <f>IF(G62&gt;B62,ROUND(B62/0.69,2),ROUND(((((B62-G62)*1.11111)+G62)/0.69),2))</f>
        <v>2882.45</v>
      </c>
      <c r="I62" s="6">
        <f>ROUND(H62*0.17,2)</f>
        <v>490.02</v>
      </c>
      <c r="J62" s="6">
        <f>ROUND(H62*0.125,2)</f>
        <v>360.31</v>
      </c>
      <c r="K62" s="6">
        <f>ROUND(H62*0.015,2)</f>
        <v>43.24</v>
      </c>
      <c r="L62" s="6"/>
      <c r="M62" s="6">
        <f>H62-I62-J62-K62</f>
        <v>1988.8799999999999</v>
      </c>
      <c r="N62" s="6">
        <f>IF((H62-I62-J62-K62-G62)&lt;0,0,ROUND((H62-I62-J62-K62-G62)*0.1,2))</f>
        <v>138.88999999999999</v>
      </c>
      <c r="O62" s="6">
        <f>ROUND(H62*0.06,2)</f>
        <v>172.95</v>
      </c>
      <c r="P62" s="6">
        <f>ROUND(H62*0.04,2)</f>
        <v>115.3</v>
      </c>
      <c r="Q62" s="6">
        <f>ROUND(H62*0.005,2)</f>
        <v>14.41</v>
      </c>
      <c r="R62" s="6">
        <f>ROUND(B62*0.005,2)</f>
        <v>9.25</v>
      </c>
      <c r="S62" s="6">
        <f>ROUND(B62*0.005,2)</f>
        <v>9.25</v>
      </c>
      <c r="T62" s="6">
        <f>ROUND(H62*0.005,2)</f>
        <v>14.41</v>
      </c>
      <c r="U62" s="10">
        <f>SUM(M62)-N62+C62+E62+D62</f>
        <v>2148.39</v>
      </c>
      <c r="V62" s="6">
        <f>SUM(I62:K62,N62,O62:T62)</f>
        <v>1368.0300000000002</v>
      </c>
      <c r="W62" s="6">
        <f t="shared" si="0"/>
        <v>3516.42</v>
      </c>
      <c r="X62" s="7">
        <f t="shared" si="1"/>
        <v>0.38904055829508427</v>
      </c>
      <c r="Y62" s="7">
        <f t="shared" si="2"/>
        <v>0.63676986022090976</v>
      </c>
      <c r="Z62" s="13">
        <f>W63-W62</f>
        <v>-22.930000000000291</v>
      </c>
    </row>
    <row r="63" spans="1:26" x14ac:dyDescent="0.25">
      <c r="A63" s="5" t="s">
        <v>14</v>
      </c>
      <c r="B63" s="14">
        <f>B62+C62+E62+D62</f>
        <v>2148.4</v>
      </c>
      <c r="C63" s="15"/>
      <c r="D63" s="15"/>
      <c r="E63" s="16"/>
      <c r="F63" s="5"/>
      <c r="G63" s="6">
        <v>800</v>
      </c>
      <c r="H63" s="6">
        <f>IF((B63-G63)&lt;0,ROUND(B63/0.675,2),ROUND((((((B63)-G63)*1.14944)+G63)/0.675),2))</f>
        <v>3481.34</v>
      </c>
      <c r="I63" s="6"/>
      <c r="J63" s="6"/>
      <c r="K63" s="6"/>
      <c r="L63" s="6">
        <f>ROUND(H63*0.325,2)</f>
        <v>1131.44</v>
      </c>
      <c r="M63" s="6">
        <f>H63-L63</f>
        <v>2349.9</v>
      </c>
      <c r="N63" s="6">
        <f>IF((M63-G63)&lt;0,0,ROUND((M63-G63)*0.13,2))</f>
        <v>201.49</v>
      </c>
      <c r="O63" s="6"/>
      <c r="P63" s="6"/>
      <c r="Q63" s="6"/>
      <c r="R63" s="6">
        <f>ROUND($B$5*0.005,2)</f>
        <v>3.49</v>
      </c>
      <c r="S63" s="6">
        <f>ROUND($B$5*0.005,2)</f>
        <v>3.49</v>
      </c>
      <c r="T63" s="6">
        <f>ROUND($H$5*0.005,2)</f>
        <v>5.17</v>
      </c>
      <c r="U63" s="10">
        <f>SUM(M63)-N63</f>
        <v>2148.41</v>
      </c>
      <c r="V63" s="6">
        <f>L63+N63+R63+S63+T63</f>
        <v>1345.0800000000002</v>
      </c>
      <c r="W63" s="6">
        <f t="shared" si="0"/>
        <v>3493.49</v>
      </c>
      <c r="X63" s="7">
        <f t="shared" si="1"/>
        <v>0.38502471740294097</v>
      </c>
      <c r="Y63" s="7">
        <f t="shared" si="2"/>
        <v>0.62608161384465733</v>
      </c>
      <c r="Z63" s="13"/>
    </row>
    <row r="64" spans="1:26" x14ac:dyDescent="0.25">
      <c r="A64" s="1" t="s">
        <v>13</v>
      </c>
      <c r="B64" s="3">
        <f>B62+50</f>
        <v>1900</v>
      </c>
      <c r="C64" s="3">
        <f>C62</f>
        <v>207.9</v>
      </c>
      <c r="D64" s="3">
        <f>D62</f>
        <v>53</v>
      </c>
      <c r="E64" s="3">
        <f>E62</f>
        <v>37.5</v>
      </c>
      <c r="F64" s="1">
        <f>F62</f>
        <v>2</v>
      </c>
      <c r="G64" s="3">
        <f>F64*300</f>
        <v>600</v>
      </c>
      <c r="H64" s="3">
        <f>IF(G64&gt;B64,ROUND(B64/0.69,2),ROUND(((((B64-G64)*1.11111)+G64)/0.69),2))</f>
        <v>2962.96</v>
      </c>
      <c r="I64" s="3">
        <f>ROUND(H64*0.17,2)</f>
        <v>503.7</v>
      </c>
      <c r="J64" s="3">
        <f>ROUND(H64*0.125,2)</f>
        <v>370.37</v>
      </c>
      <c r="K64" s="3">
        <f>ROUND(H64*0.015,2)</f>
        <v>44.44</v>
      </c>
      <c r="L64" s="3"/>
      <c r="M64" s="3">
        <f>H64-I64-J64-K64</f>
        <v>2044.4500000000003</v>
      </c>
      <c r="N64" s="3">
        <f>IF((H64-I64-J64-K64-G64)&lt;0,0,ROUND((H64-I64-J64-K64-G64)*0.1,2))</f>
        <v>144.44999999999999</v>
      </c>
      <c r="O64" s="3">
        <f>ROUND(H64*0.06,2)</f>
        <v>177.78</v>
      </c>
      <c r="P64" s="3">
        <f>ROUND(H64*0.04,2)</f>
        <v>118.52</v>
      </c>
      <c r="Q64" s="3">
        <f>ROUND(H64*0.005,2)</f>
        <v>14.81</v>
      </c>
      <c r="R64" s="3">
        <f>ROUND(B64*0.005,2)</f>
        <v>9.5</v>
      </c>
      <c r="S64" s="3">
        <f>ROUND(B64*0.005,2)</f>
        <v>9.5</v>
      </c>
      <c r="T64" s="3">
        <f>ROUND(H64*0.005,2)</f>
        <v>14.81</v>
      </c>
      <c r="U64" s="9">
        <f>SUM(M64)-N64+C64+E64+D64</f>
        <v>2198.4</v>
      </c>
      <c r="V64" s="3">
        <f>SUM(I64:K64,N64,O64:T64)</f>
        <v>1407.8799999999999</v>
      </c>
      <c r="W64" s="3">
        <f t="shared" si="0"/>
        <v>3606.2799999999997</v>
      </c>
      <c r="X64" s="4">
        <f t="shared" si="1"/>
        <v>0.39039675233204296</v>
      </c>
      <c r="Y64" s="4">
        <f t="shared" si="2"/>
        <v>0.64041120815138275</v>
      </c>
      <c r="Z64" s="17">
        <f>W65-W64</f>
        <v>-27.649999999999636</v>
      </c>
    </row>
    <row r="65" spans="1:26" x14ac:dyDescent="0.25">
      <c r="A65" s="1" t="s">
        <v>14</v>
      </c>
      <c r="B65" s="18">
        <f>B64+C64+E64+D64</f>
        <v>2198.4</v>
      </c>
      <c r="C65" s="18"/>
      <c r="D65" s="18"/>
      <c r="E65" s="18"/>
      <c r="F65" s="1"/>
      <c r="G65" s="3">
        <v>800</v>
      </c>
      <c r="H65" s="3">
        <f>IF((B65-G65)&lt;0,ROUND(B65/0.675,2),ROUND((((((B65)-G65)*1.14944)+G65)/0.675),2))</f>
        <v>3566.48</v>
      </c>
      <c r="I65" s="3"/>
      <c r="J65" s="3"/>
      <c r="K65" s="3"/>
      <c r="L65" s="3">
        <f>ROUND(H65*0.325,2)</f>
        <v>1159.1099999999999</v>
      </c>
      <c r="M65" s="3">
        <f>H65-L65</f>
        <v>2407.37</v>
      </c>
      <c r="N65" s="3">
        <f>IF((M65-G65)&lt;0,0,ROUND((M65-G65)*0.13,2))</f>
        <v>208.96</v>
      </c>
      <c r="O65" s="3"/>
      <c r="P65" s="3"/>
      <c r="Q65" s="3"/>
      <c r="R65" s="3">
        <f>ROUND($B$5*0.005,2)</f>
        <v>3.49</v>
      </c>
      <c r="S65" s="3">
        <f>ROUND($B$5*0.005,2)</f>
        <v>3.49</v>
      </c>
      <c r="T65" s="3">
        <f>ROUND($H$5*0.005,2)</f>
        <v>5.17</v>
      </c>
      <c r="U65" s="9">
        <f>SUM(M65)-N65</f>
        <v>2198.41</v>
      </c>
      <c r="V65" s="3">
        <f>L65+N65+R65+S65+T65</f>
        <v>1380.22</v>
      </c>
      <c r="W65" s="3">
        <f t="shared" si="0"/>
        <v>3578.63</v>
      </c>
      <c r="X65" s="4">
        <f t="shared" si="1"/>
        <v>0.38568390696998572</v>
      </c>
      <c r="Y65" s="4">
        <f t="shared" si="2"/>
        <v>0.62782647458845264</v>
      </c>
      <c r="Z65" s="17"/>
    </row>
    <row r="66" spans="1:26" x14ac:dyDescent="0.25">
      <c r="A66" s="5" t="s">
        <v>13</v>
      </c>
      <c r="B66" s="6">
        <f>B64+50</f>
        <v>1950</v>
      </c>
      <c r="C66" s="6">
        <f>C64</f>
        <v>207.9</v>
      </c>
      <c r="D66" s="6">
        <f>D64</f>
        <v>53</v>
      </c>
      <c r="E66" s="6">
        <f>E64</f>
        <v>37.5</v>
      </c>
      <c r="F66" s="5">
        <f>F64</f>
        <v>2</v>
      </c>
      <c r="G66" s="6">
        <f>F66*300</f>
        <v>600</v>
      </c>
      <c r="H66" s="6">
        <f>IF(G66&gt;B66,ROUND(B66/0.69,2),ROUND(((((B66-G66)*1.11111)+G66)/0.69),2))</f>
        <v>3043.48</v>
      </c>
      <c r="I66" s="6">
        <f>ROUND(H66*0.17,2)</f>
        <v>517.39</v>
      </c>
      <c r="J66" s="6">
        <f>ROUND(H66*0.125,2)</f>
        <v>380.44</v>
      </c>
      <c r="K66" s="6">
        <f>ROUND(H66*0.015,2)</f>
        <v>45.65</v>
      </c>
      <c r="L66" s="6"/>
      <c r="M66" s="6">
        <f>H66-I66-J66-K66</f>
        <v>2100</v>
      </c>
      <c r="N66" s="6">
        <f>IF((H66-I66-J66-K66-G66)&lt;0,0,ROUND((H66-I66-J66-K66-G66)*0.1,2))</f>
        <v>150</v>
      </c>
      <c r="O66" s="6">
        <f>ROUND(H66*0.06,2)</f>
        <v>182.61</v>
      </c>
      <c r="P66" s="6">
        <f>ROUND(H66*0.04,2)</f>
        <v>121.74</v>
      </c>
      <c r="Q66" s="6">
        <f>ROUND(H66*0.005,2)</f>
        <v>15.22</v>
      </c>
      <c r="R66" s="6">
        <f>ROUND(B66*0.005,2)</f>
        <v>9.75</v>
      </c>
      <c r="S66" s="6">
        <f>ROUND(B66*0.005,2)</f>
        <v>9.75</v>
      </c>
      <c r="T66" s="6">
        <f>ROUND(H66*0.005,2)</f>
        <v>15.22</v>
      </c>
      <c r="U66" s="10">
        <f>SUM(M66)-N66+C66+E66+D66</f>
        <v>2248.4</v>
      </c>
      <c r="V66" s="6">
        <f>SUM(I66:K66,N66,O66:T66)</f>
        <v>1447.7700000000002</v>
      </c>
      <c r="W66" s="6">
        <f t="shared" si="0"/>
        <v>3696.17</v>
      </c>
      <c r="X66" s="7">
        <f t="shared" si="1"/>
        <v>0.39169464607959054</v>
      </c>
      <c r="Y66" s="7">
        <f t="shared" si="2"/>
        <v>0.64391122576054094</v>
      </c>
      <c r="Z66" s="13">
        <f>W67-W66</f>
        <v>-32.389999999999418</v>
      </c>
    </row>
    <row r="67" spans="1:26" x14ac:dyDescent="0.25">
      <c r="A67" s="5" t="s">
        <v>14</v>
      </c>
      <c r="B67" s="14">
        <f>B66+C66+E66+D66</f>
        <v>2248.4</v>
      </c>
      <c r="C67" s="15"/>
      <c r="D67" s="15"/>
      <c r="E67" s="16"/>
      <c r="F67" s="5"/>
      <c r="G67" s="6">
        <v>800</v>
      </c>
      <c r="H67" s="6">
        <f>IF((B67-G67)&lt;0,ROUND(B67/0.675,2),ROUND((((((B67)-G67)*1.14944)+G67)/0.675),2))</f>
        <v>3651.63</v>
      </c>
      <c r="I67" s="6"/>
      <c r="J67" s="6"/>
      <c r="K67" s="6"/>
      <c r="L67" s="6">
        <f>ROUND(H67*0.325,2)</f>
        <v>1186.78</v>
      </c>
      <c r="M67" s="6">
        <f>H67-L67</f>
        <v>2464.8500000000004</v>
      </c>
      <c r="N67" s="6">
        <f>IF((M67-G67)&lt;0,0,ROUND((M67-G67)*0.13,2))</f>
        <v>216.43</v>
      </c>
      <c r="O67" s="6"/>
      <c r="P67" s="6"/>
      <c r="Q67" s="6"/>
      <c r="R67" s="6">
        <f>ROUND($B$5*0.005,2)</f>
        <v>3.49</v>
      </c>
      <c r="S67" s="6">
        <f>ROUND($B$5*0.005,2)</f>
        <v>3.49</v>
      </c>
      <c r="T67" s="6">
        <f>ROUND($H$5*0.005,2)</f>
        <v>5.17</v>
      </c>
      <c r="U67" s="10">
        <f>SUM(M67)-N67</f>
        <v>2248.4200000000005</v>
      </c>
      <c r="V67" s="6">
        <f>L67+N67+R67+S67+T67</f>
        <v>1415.3600000000001</v>
      </c>
      <c r="W67" s="6">
        <f t="shared" si="0"/>
        <v>3663.7800000000007</v>
      </c>
      <c r="X67" s="7">
        <f t="shared" si="1"/>
        <v>0.38631140516079021</v>
      </c>
      <c r="Y67" s="7">
        <f t="shared" si="2"/>
        <v>0.62949093140961199</v>
      </c>
      <c r="Z67" s="13"/>
    </row>
    <row r="68" spans="1:26" x14ac:dyDescent="0.25">
      <c r="A68" s="1" t="s">
        <v>13</v>
      </c>
      <c r="B68" s="3">
        <f>B66+50</f>
        <v>2000</v>
      </c>
      <c r="C68" s="3">
        <f>C66</f>
        <v>207.9</v>
      </c>
      <c r="D68" s="3">
        <f>D66</f>
        <v>53</v>
      </c>
      <c r="E68" s="3">
        <f>E66</f>
        <v>37.5</v>
      </c>
      <c r="F68" s="1">
        <f>F66</f>
        <v>2</v>
      </c>
      <c r="G68" s="3">
        <f>F68*300</f>
        <v>600</v>
      </c>
      <c r="H68" s="3">
        <f>IF(G68&gt;B68,ROUND(B68/0.69,2),ROUND(((((B68-G68)*1.11111)+G68)/0.69),2))</f>
        <v>3123.99</v>
      </c>
      <c r="I68" s="3">
        <f>ROUND(H68*0.17,2)</f>
        <v>531.08000000000004</v>
      </c>
      <c r="J68" s="3">
        <f>ROUND(H68*0.125,2)</f>
        <v>390.5</v>
      </c>
      <c r="K68" s="3">
        <f>ROUND(H68*0.015,2)</f>
        <v>46.86</v>
      </c>
      <c r="L68" s="3"/>
      <c r="M68" s="3">
        <f>H68-I68-J68-K68</f>
        <v>2155.5499999999997</v>
      </c>
      <c r="N68" s="3">
        <f>IF((H68-I68-J68-K68-G68)&lt;0,0,ROUND((H68-I68-J68-K68-G68)*0.1,2))</f>
        <v>155.56</v>
      </c>
      <c r="O68" s="3">
        <f>ROUND(H68*0.06,2)</f>
        <v>187.44</v>
      </c>
      <c r="P68" s="3">
        <f>ROUND(H68*0.04,2)</f>
        <v>124.96</v>
      </c>
      <c r="Q68" s="3">
        <f>ROUND(H68*0.005,2)</f>
        <v>15.62</v>
      </c>
      <c r="R68" s="3">
        <f>ROUND(B68*0.005,2)</f>
        <v>10</v>
      </c>
      <c r="S68" s="3">
        <f>ROUND(B68*0.005,2)</f>
        <v>10</v>
      </c>
      <c r="T68" s="3">
        <f>ROUND(H68*0.005,2)</f>
        <v>15.62</v>
      </c>
      <c r="U68" s="9">
        <f>SUM(M68)-N68+C68+E68+D68</f>
        <v>2298.39</v>
      </c>
      <c r="V68" s="3">
        <f>SUM(I68:K68,N68,O68:T68)</f>
        <v>1487.6399999999999</v>
      </c>
      <c r="W68" s="3">
        <f t="shared" ref="W68:W131" si="3">SUM(U68:V68)</f>
        <v>3786.0299999999997</v>
      </c>
      <c r="X68" s="4">
        <f t="shared" ref="X68:X131" si="4">V68/W68</f>
        <v>0.3929287406597412</v>
      </c>
      <c r="Y68" s="4">
        <f t="shared" ref="Y68:Y131" si="5">V68/U68</f>
        <v>0.64725307715400782</v>
      </c>
      <c r="Z68" s="17">
        <f>W69-W68</f>
        <v>-37.109999999999673</v>
      </c>
    </row>
    <row r="69" spans="1:26" x14ac:dyDescent="0.25">
      <c r="A69" s="1" t="s">
        <v>14</v>
      </c>
      <c r="B69" s="18">
        <f>B68+C68+E68+D68</f>
        <v>2298.4</v>
      </c>
      <c r="C69" s="18"/>
      <c r="D69" s="18"/>
      <c r="E69" s="18"/>
      <c r="F69" s="1"/>
      <c r="G69" s="3">
        <v>800</v>
      </c>
      <c r="H69" s="3">
        <f>IF((B69-G69)&lt;0,ROUND(B69/0.675,2),ROUND((((((B69)-G69)*1.14944)+G69)/0.675),2))</f>
        <v>3736.77</v>
      </c>
      <c r="I69" s="3"/>
      <c r="J69" s="3"/>
      <c r="K69" s="3"/>
      <c r="L69" s="3">
        <f>ROUND(H69*0.325,2)</f>
        <v>1214.45</v>
      </c>
      <c r="M69" s="3">
        <f>H69-L69</f>
        <v>2522.3199999999997</v>
      </c>
      <c r="N69" s="3">
        <f>IF((M69-G69)&lt;0,0,ROUND((M69-G69)*0.13,2))</f>
        <v>223.9</v>
      </c>
      <c r="O69" s="3"/>
      <c r="P69" s="3"/>
      <c r="Q69" s="3"/>
      <c r="R69" s="3">
        <f>ROUND($B$5*0.005,2)</f>
        <v>3.49</v>
      </c>
      <c r="S69" s="3">
        <f>ROUND($B$5*0.005,2)</f>
        <v>3.49</v>
      </c>
      <c r="T69" s="3">
        <f>ROUND($H$5*0.005,2)</f>
        <v>5.17</v>
      </c>
      <c r="U69" s="9">
        <f>SUM(M69)-N69</f>
        <v>2298.4199999999996</v>
      </c>
      <c r="V69" s="3">
        <f>L69+N69+R69+S69+T69</f>
        <v>1450.5000000000002</v>
      </c>
      <c r="W69" s="3">
        <f t="shared" si="3"/>
        <v>3748.92</v>
      </c>
      <c r="X69" s="4">
        <f t="shared" si="4"/>
        <v>0.38691143049198173</v>
      </c>
      <c r="Y69" s="4">
        <f t="shared" si="5"/>
        <v>0.63108570235205075</v>
      </c>
      <c r="Z69" s="17"/>
    </row>
    <row r="70" spans="1:26" x14ac:dyDescent="0.25">
      <c r="A70" s="5" t="s">
        <v>13</v>
      </c>
      <c r="B70" s="6">
        <f>B68+50</f>
        <v>2050</v>
      </c>
      <c r="C70" s="6">
        <f>C68</f>
        <v>207.9</v>
      </c>
      <c r="D70" s="6">
        <f>D68</f>
        <v>53</v>
      </c>
      <c r="E70" s="6">
        <f>E68</f>
        <v>37.5</v>
      </c>
      <c r="F70" s="5">
        <f>F68</f>
        <v>2</v>
      </c>
      <c r="G70" s="6">
        <f>F70*300</f>
        <v>600</v>
      </c>
      <c r="H70" s="6">
        <f>IF(G70&gt;B70,ROUND(B70/0.69,2),ROUND(((((B70-G70)*1.11111)+G70)/0.69),2))</f>
        <v>3204.51</v>
      </c>
      <c r="I70" s="6">
        <f>ROUND(H70*0.17,2)</f>
        <v>544.77</v>
      </c>
      <c r="J70" s="6">
        <f>ROUND(H70*0.125,2)</f>
        <v>400.56</v>
      </c>
      <c r="K70" s="6">
        <f>ROUND(H70*0.015,2)</f>
        <v>48.07</v>
      </c>
      <c r="L70" s="6"/>
      <c r="M70" s="6">
        <f>H70-I70-J70-K70</f>
        <v>2211.11</v>
      </c>
      <c r="N70" s="6">
        <f>IF((H70-I70-J70-K70-G70)&lt;0,0,ROUND((H70-I70-J70-K70-G70)*0.1,2))</f>
        <v>161.11000000000001</v>
      </c>
      <c r="O70" s="6">
        <f>ROUND(H70*0.06,2)</f>
        <v>192.27</v>
      </c>
      <c r="P70" s="6">
        <f>ROUND(H70*0.04,2)</f>
        <v>128.18</v>
      </c>
      <c r="Q70" s="6">
        <f>ROUND(H70*0.005,2)</f>
        <v>16.02</v>
      </c>
      <c r="R70" s="6">
        <f>ROUND(B70*0.005,2)</f>
        <v>10.25</v>
      </c>
      <c r="S70" s="6">
        <f>ROUND(B70*0.005,2)</f>
        <v>10.25</v>
      </c>
      <c r="T70" s="6">
        <f>ROUND(H70*0.005,2)</f>
        <v>16.02</v>
      </c>
      <c r="U70" s="10">
        <f>SUM(M70)-N70+C70+E70+D70</f>
        <v>2348.4</v>
      </c>
      <c r="V70" s="6">
        <f>SUM(I70:K70,N70,O70:T70)</f>
        <v>1527.5</v>
      </c>
      <c r="W70" s="6">
        <f t="shared" si="3"/>
        <v>3875.9</v>
      </c>
      <c r="X70" s="7">
        <f t="shared" si="4"/>
        <v>0.39410201501586728</v>
      </c>
      <c r="Y70" s="7">
        <f t="shared" si="5"/>
        <v>0.65044285470958951</v>
      </c>
      <c r="Z70" s="13">
        <f>W71-W70</f>
        <v>-41.829999999999927</v>
      </c>
    </row>
    <row r="71" spans="1:26" x14ac:dyDescent="0.25">
      <c r="A71" s="5" t="s">
        <v>14</v>
      </c>
      <c r="B71" s="14">
        <f>B70+C70+E70+D70</f>
        <v>2348.4</v>
      </c>
      <c r="C71" s="15"/>
      <c r="D71" s="15"/>
      <c r="E71" s="16"/>
      <c r="F71" s="5"/>
      <c r="G71" s="6">
        <v>800</v>
      </c>
      <c r="H71" s="6">
        <f>IF((B71-G71)&lt;0,ROUND(B71/0.675,2),ROUND((((((B71)-G71)*1.14944)+G71)/0.675),2))</f>
        <v>3821.92</v>
      </c>
      <c r="I71" s="6"/>
      <c r="J71" s="6"/>
      <c r="K71" s="6"/>
      <c r="L71" s="6">
        <f>ROUND(H71*0.325,2)</f>
        <v>1242.1199999999999</v>
      </c>
      <c r="M71" s="6">
        <f>H71-L71</f>
        <v>2579.8000000000002</v>
      </c>
      <c r="N71" s="6">
        <f>IF((M71-G71)&lt;0,0,ROUND((M71-G71)*0.13,2))</f>
        <v>231.37</v>
      </c>
      <c r="O71" s="6"/>
      <c r="P71" s="6"/>
      <c r="Q71" s="6"/>
      <c r="R71" s="6">
        <f>ROUND($B$5*0.005,2)</f>
        <v>3.49</v>
      </c>
      <c r="S71" s="6">
        <f>ROUND($B$5*0.005,2)</f>
        <v>3.49</v>
      </c>
      <c r="T71" s="6">
        <f>ROUND($H$5*0.005,2)</f>
        <v>5.17</v>
      </c>
      <c r="U71" s="10">
        <f>SUM(M71)-N71</f>
        <v>2348.4300000000003</v>
      </c>
      <c r="V71" s="6">
        <f>L71+N71+R71+S71+T71</f>
        <v>1485.6399999999999</v>
      </c>
      <c r="W71" s="6">
        <f t="shared" si="3"/>
        <v>3834.07</v>
      </c>
      <c r="X71" s="7">
        <f t="shared" si="4"/>
        <v>0.38748379659213311</v>
      </c>
      <c r="Y71" s="7">
        <f t="shared" si="5"/>
        <v>0.63260987127570323</v>
      </c>
      <c r="Z71" s="13"/>
    </row>
    <row r="72" spans="1:26" x14ac:dyDescent="0.25">
      <c r="A72" s="1" t="s">
        <v>13</v>
      </c>
      <c r="B72" s="3">
        <f>B70+50</f>
        <v>2100</v>
      </c>
      <c r="C72" s="3">
        <f>C70</f>
        <v>207.9</v>
      </c>
      <c r="D72" s="3">
        <f>D70</f>
        <v>53</v>
      </c>
      <c r="E72" s="3">
        <f>E70</f>
        <v>37.5</v>
      </c>
      <c r="F72" s="1">
        <f>F70</f>
        <v>2</v>
      </c>
      <c r="G72" s="3">
        <f>F72*300</f>
        <v>600</v>
      </c>
      <c r="H72" s="3">
        <f>IF(G72&gt;B72,ROUND(B72/0.69,2),ROUND(((((B72-G72)*1.11111)+G72)/0.69),2))</f>
        <v>3285.02</v>
      </c>
      <c r="I72" s="3">
        <f>ROUND(H72*0.17,2)</f>
        <v>558.45000000000005</v>
      </c>
      <c r="J72" s="3">
        <f>ROUND(H72*0.125,2)</f>
        <v>410.63</v>
      </c>
      <c r="K72" s="3">
        <f>ROUND(H72*0.015,2)</f>
        <v>49.28</v>
      </c>
      <c r="L72" s="3"/>
      <c r="M72" s="3">
        <f>H72-I72-J72-K72</f>
        <v>2266.6599999999994</v>
      </c>
      <c r="N72" s="3">
        <f>IF((H72-I72-J72-K72-G72)&lt;0,0,ROUND((H72-I72-J72-K72-G72)*0.1,2))</f>
        <v>166.67</v>
      </c>
      <c r="O72" s="3">
        <f>ROUND(H72*0.06,2)</f>
        <v>197.1</v>
      </c>
      <c r="P72" s="3">
        <f>ROUND(H72*0.04,2)</f>
        <v>131.4</v>
      </c>
      <c r="Q72" s="3">
        <f>ROUND(H72*0.005,2)</f>
        <v>16.43</v>
      </c>
      <c r="R72" s="3">
        <f>ROUND(B72*0.005,2)</f>
        <v>10.5</v>
      </c>
      <c r="S72" s="3">
        <f>ROUND(B72*0.005,2)</f>
        <v>10.5</v>
      </c>
      <c r="T72" s="3">
        <f>ROUND(H72*0.005,2)</f>
        <v>16.43</v>
      </c>
      <c r="U72" s="9">
        <f>SUM(M72)-N72+C72+E72+D72</f>
        <v>2398.3899999999994</v>
      </c>
      <c r="V72" s="3">
        <f>SUM(I72:K72,N72,O72:T72)</f>
        <v>1567.39</v>
      </c>
      <c r="W72" s="3">
        <f t="shared" si="3"/>
        <v>3965.7799999999997</v>
      </c>
      <c r="X72" s="4">
        <f t="shared" si="4"/>
        <v>0.39522868136911282</v>
      </c>
      <c r="Y72" s="4">
        <f t="shared" si="5"/>
        <v>0.65351756803522387</v>
      </c>
      <c r="Z72" s="17">
        <f>W73-W72</f>
        <v>-46.569999999999709</v>
      </c>
    </row>
    <row r="73" spans="1:26" x14ac:dyDescent="0.25">
      <c r="A73" s="1" t="s">
        <v>14</v>
      </c>
      <c r="B73" s="18">
        <f>B72+C72+E72+D72</f>
        <v>2398.4</v>
      </c>
      <c r="C73" s="18"/>
      <c r="D73" s="18"/>
      <c r="E73" s="18"/>
      <c r="F73" s="1"/>
      <c r="G73" s="3">
        <v>800</v>
      </c>
      <c r="H73" s="3">
        <f>IF((B73-G73)&lt;0,ROUND(B73/0.675,2),ROUND((((((B73)-G73)*1.14944)+G73)/0.675),2))</f>
        <v>3907.06</v>
      </c>
      <c r="I73" s="3"/>
      <c r="J73" s="3"/>
      <c r="K73" s="3"/>
      <c r="L73" s="3">
        <f>ROUND(H73*0.325,2)</f>
        <v>1269.79</v>
      </c>
      <c r="M73" s="3">
        <f>H73-L73</f>
        <v>2637.27</v>
      </c>
      <c r="N73" s="3">
        <f>IF((M73-G73)&lt;0,0,ROUND((M73-G73)*0.13,2))</f>
        <v>238.85</v>
      </c>
      <c r="O73" s="3"/>
      <c r="P73" s="3"/>
      <c r="Q73" s="3"/>
      <c r="R73" s="3">
        <f>ROUND($B$5*0.005,2)</f>
        <v>3.49</v>
      </c>
      <c r="S73" s="3">
        <f>ROUND($B$5*0.005,2)</f>
        <v>3.49</v>
      </c>
      <c r="T73" s="3">
        <f>ROUND($H$5*0.005,2)</f>
        <v>5.17</v>
      </c>
      <c r="U73" s="9">
        <f>SUM(M73)-N73</f>
        <v>2398.42</v>
      </c>
      <c r="V73" s="3">
        <f>L73+N73+R73+S73+T73</f>
        <v>1520.79</v>
      </c>
      <c r="W73" s="3">
        <f t="shared" si="3"/>
        <v>3919.21</v>
      </c>
      <c r="X73" s="4">
        <f t="shared" si="4"/>
        <v>0.388034833550639</v>
      </c>
      <c r="Y73" s="4">
        <f t="shared" si="5"/>
        <v>0.63407993595783885</v>
      </c>
      <c r="Z73" s="17"/>
    </row>
    <row r="74" spans="1:26" x14ac:dyDescent="0.25">
      <c r="A74" s="5" t="s">
        <v>13</v>
      </c>
      <c r="B74" s="6">
        <f>B72+50</f>
        <v>2150</v>
      </c>
      <c r="C74" s="6">
        <f>C72</f>
        <v>207.9</v>
      </c>
      <c r="D74" s="6">
        <f>D72</f>
        <v>53</v>
      </c>
      <c r="E74" s="6">
        <f>E72</f>
        <v>37.5</v>
      </c>
      <c r="F74" s="5">
        <f>F72</f>
        <v>2</v>
      </c>
      <c r="G74" s="6">
        <f>F74*300</f>
        <v>600</v>
      </c>
      <c r="H74" s="6">
        <f>IF(G74&gt;B74,ROUND(B74/0.69,2),ROUND(((((B74-G74)*1.11111)+G74)/0.69),2))</f>
        <v>3365.54</v>
      </c>
      <c r="I74" s="6">
        <f>ROUND(H74*0.17,2)</f>
        <v>572.14</v>
      </c>
      <c r="J74" s="6">
        <f>ROUND(H74*0.125,2)</f>
        <v>420.69</v>
      </c>
      <c r="K74" s="6">
        <f>ROUND(H74*0.015,2)</f>
        <v>50.48</v>
      </c>
      <c r="L74" s="6"/>
      <c r="M74" s="6">
        <f>H74-I74-J74-K74</f>
        <v>2322.23</v>
      </c>
      <c r="N74" s="6">
        <f>IF((H74-I74-J74-K74-G74)&lt;0,0,ROUND((H74-I74-J74-K74-G74)*0.1,2))</f>
        <v>172.22</v>
      </c>
      <c r="O74" s="6">
        <f>ROUND(H74*0.06,2)</f>
        <v>201.93</v>
      </c>
      <c r="P74" s="6">
        <f>ROUND(H74*0.04,2)</f>
        <v>134.62</v>
      </c>
      <c r="Q74" s="6">
        <f>ROUND(H74*0.005,2)</f>
        <v>16.829999999999998</v>
      </c>
      <c r="R74" s="6">
        <f>ROUND(B74*0.005,2)</f>
        <v>10.75</v>
      </c>
      <c r="S74" s="6">
        <f>ROUND(B74*0.005,2)</f>
        <v>10.75</v>
      </c>
      <c r="T74" s="6">
        <f>ROUND(H74*0.005,2)</f>
        <v>16.829999999999998</v>
      </c>
      <c r="U74" s="10">
        <f>SUM(M74)-N74+C74+E74+D74</f>
        <v>2448.4100000000003</v>
      </c>
      <c r="V74" s="6">
        <f>SUM(I74:K74,N74,O74:T74)</f>
        <v>1607.2399999999998</v>
      </c>
      <c r="W74" s="6">
        <f t="shared" si="3"/>
        <v>4055.65</v>
      </c>
      <c r="X74" s="7">
        <f t="shared" si="4"/>
        <v>0.39629652460148185</v>
      </c>
      <c r="Y74" s="7">
        <f t="shared" si="5"/>
        <v>0.65644234421522518</v>
      </c>
      <c r="Z74" s="13">
        <f>W75-W74</f>
        <v>-51.300000000000637</v>
      </c>
    </row>
    <row r="75" spans="1:26" x14ac:dyDescent="0.25">
      <c r="A75" s="5" t="s">
        <v>14</v>
      </c>
      <c r="B75" s="14">
        <f>B74+C74+E74+D74</f>
        <v>2448.4</v>
      </c>
      <c r="C75" s="15"/>
      <c r="D75" s="15"/>
      <c r="E75" s="16"/>
      <c r="F75" s="5"/>
      <c r="G75" s="6">
        <v>800</v>
      </c>
      <c r="H75" s="6">
        <f>IF((B75-G75)&lt;0,ROUND(B75/0.675,2),ROUND((((((B75)-G75)*1.14944)+G75)/0.675),2))</f>
        <v>3992.2</v>
      </c>
      <c r="I75" s="6"/>
      <c r="J75" s="6"/>
      <c r="K75" s="6"/>
      <c r="L75" s="6">
        <f>ROUND(H75*0.325,2)</f>
        <v>1297.47</v>
      </c>
      <c r="M75" s="6">
        <f>H75-L75</f>
        <v>2694.7299999999996</v>
      </c>
      <c r="N75" s="6">
        <f>IF((M75-G75)&lt;0,0,ROUND((M75-G75)*0.13,2))</f>
        <v>246.31</v>
      </c>
      <c r="O75" s="6"/>
      <c r="P75" s="6"/>
      <c r="Q75" s="6"/>
      <c r="R75" s="6">
        <f>ROUND($B$5*0.005,2)</f>
        <v>3.49</v>
      </c>
      <c r="S75" s="6">
        <f>ROUND($B$5*0.005,2)</f>
        <v>3.49</v>
      </c>
      <c r="T75" s="6">
        <f>ROUND($H$5*0.005,2)</f>
        <v>5.17</v>
      </c>
      <c r="U75" s="10">
        <f>SUM(M75)-N75</f>
        <v>2448.4199999999996</v>
      </c>
      <c r="V75" s="6">
        <f>L75+N75+R75+S75+T75</f>
        <v>1555.93</v>
      </c>
      <c r="W75" s="6">
        <f t="shared" si="3"/>
        <v>4004.3499999999995</v>
      </c>
      <c r="X75" s="7">
        <f t="shared" si="4"/>
        <v>0.38855994106409286</v>
      </c>
      <c r="Y75" s="7">
        <f t="shared" si="5"/>
        <v>0.63548329126538761</v>
      </c>
      <c r="Z75" s="13"/>
    </row>
    <row r="76" spans="1:26" x14ac:dyDescent="0.25">
      <c r="A76" s="1" t="s">
        <v>13</v>
      </c>
      <c r="B76" s="3">
        <f>B74+50</f>
        <v>2200</v>
      </c>
      <c r="C76" s="3">
        <f>C74</f>
        <v>207.9</v>
      </c>
      <c r="D76" s="3">
        <f>D74</f>
        <v>53</v>
      </c>
      <c r="E76" s="3">
        <f>E74</f>
        <v>37.5</v>
      </c>
      <c r="F76" s="1">
        <f>F74</f>
        <v>2</v>
      </c>
      <c r="G76" s="3">
        <f>F76*300</f>
        <v>600</v>
      </c>
      <c r="H76" s="3">
        <f>IF(G76&gt;B76,ROUND(B76/0.69,2),ROUND(((((B76-G76)*1.11111)+G76)/0.69),2))</f>
        <v>3446.05</v>
      </c>
      <c r="I76" s="3">
        <f>ROUND(H76*0.17,2)</f>
        <v>585.83000000000004</v>
      </c>
      <c r="J76" s="3">
        <f>ROUND(H76*0.125,2)</f>
        <v>430.76</v>
      </c>
      <c r="K76" s="3">
        <f>ROUND(H76*0.015,2)</f>
        <v>51.69</v>
      </c>
      <c r="L76" s="3"/>
      <c r="M76" s="3">
        <f>H76-I76-J76-K76</f>
        <v>2377.77</v>
      </c>
      <c r="N76" s="3">
        <f>IF((H76-I76-J76-K76-G76)&lt;0,0,ROUND((H76-I76-J76-K76-G76)*0.1,2))</f>
        <v>177.78</v>
      </c>
      <c r="O76" s="3">
        <f>ROUND(H76*0.06,2)</f>
        <v>206.76</v>
      </c>
      <c r="P76" s="3">
        <f>ROUND(H76*0.04,2)</f>
        <v>137.84</v>
      </c>
      <c r="Q76" s="3">
        <f>ROUND(H76*0.005,2)</f>
        <v>17.23</v>
      </c>
      <c r="R76" s="3">
        <f>ROUND(B76*0.005,2)</f>
        <v>11</v>
      </c>
      <c r="S76" s="3">
        <f>ROUND(B76*0.005,2)</f>
        <v>11</v>
      </c>
      <c r="T76" s="3">
        <f>ROUND(H76*0.005,2)</f>
        <v>17.23</v>
      </c>
      <c r="U76" s="9">
        <f>SUM(M76)-N76+C76+E76+D76</f>
        <v>2498.39</v>
      </c>
      <c r="V76" s="3">
        <f>SUM(I76:K76,N76,O76:T76)</f>
        <v>1647.12</v>
      </c>
      <c r="W76" s="3">
        <f t="shared" si="3"/>
        <v>4145.51</v>
      </c>
      <c r="X76" s="4">
        <f t="shared" si="4"/>
        <v>0.39732626383726005</v>
      </c>
      <c r="Y76" s="4">
        <f t="shared" si="5"/>
        <v>0.65927257153606922</v>
      </c>
      <c r="Z76" s="17">
        <f>W77-W76</f>
        <v>-56.010000000000218</v>
      </c>
    </row>
    <row r="77" spans="1:26" x14ac:dyDescent="0.25">
      <c r="A77" s="1" t="s">
        <v>14</v>
      </c>
      <c r="B77" s="18">
        <f>B76+C76+E76+D76</f>
        <v>2498.4</v>
      </c>
      <c r="C77" s="18"/>
      <c r="D77" s="18"/>
      <c r="E77" s="18"/>
      <c r="F77" s="1"/>
      <c r="G77" s="3">
        <v>800</v>
      </c>
      <c r="H77" s="3">
        <f>IF((B77-G77)&lt;0,ROUND(B77/0.675,2),ROUND((((((B77)-G77)*1.14944)+G77)/0.675),2))</f>
        <v>4077.35</v>
      </c>
      <c r="I77" s="3"/>
      <c r="J77" s="3"/>
      <c r="K77" s="3"/>
      <c r="L77" s="3">
        <f>ROUND(H77*0.325,2)</f>
        <v>1325.14</v>
      </c>
      <c r="M77" s="3">
        <f>H77-L77</f>
        <v>2752.21</v>
      </c>
      <c r="N77" s="3">
        <f>IF((M77-G77)&lt;0,0,ROUND((M77-G77)*0.13,2))</f>
        <v>253.79</v>
      </c>
      <c r="O77" s="3"/>
      <c r="P77" s="3"/>
      <c r="Q77" s="3"/>
      <c r="R77" s="3">
        <f>ROUND($B$5*0.005,2)</f>
        <v>3.49</v>
      </c>
      <c r="S77" s="3">
        <f>ROUND($B$5*0.005,2)</f>
        <v>3.49</v>
      </c>
      <c r="T77" s="3">
        <f>ROUND($H$5*0.005,2)</f>
        <v>5.17</v>
      </c>
      <c r="U77" s="9">
        <f>SUM(M77)-N77</f>
        <v>2498.42</v>
      </c>
      <c r="V77" s="3">
        <f>L77+N77+R77+S77+T77</f>
        <v>1591.0800000000002</v>
      </c>
      <c r="W77" s="3">
        <f t="shared" si="3"/>
        <v>4089.5</v>
      </c>
      <c r="X77" s="4">
        <f t="shared" si="4"/>
        <v>0.38906467783347604</v>
      </c>
      <c r="Y77" s="4">
        <f t="shared" si="5"/>
        <v>0.63683447939097515</v>
      </c>
      <c r="Z77" s="17"/>
    </row>
    <row r="78" spans="1:26" x14ac:dyDescent="0.25">
      <c r="A78" s="5" t="s">
        <v>13</v>
      </c>
      <c r="B78" s="6">
        <f>B76+50</f>
        <v>2250</v>
      </c>
      <c r="C78" s="6">
        <f>C76</f>
        <v>207.9</v>
      </c>
      <c r="D78" s="6">
        <f>D76</f>
        <v>53</v>
      </c>
      <c r="E78" s="6">
        <f>E76</f>
        <v>37.5</v>
      </c>
      <c r="F78" s="5">
        <f>F76</f>
        <v>2</v>
      </c>
      <c r="G78" s="6">
        <f>F78*300</f>
        <v>600</v>
      </c>
      <c r="H78" s="6">
        <f>IF(G78&gt;B78,ROUND(B78/0.69,2),ROUND(((((B78-G78)*1.11111)+G78)/0.69),2))</f>
        <v>3526.57</v>
      </c>
      <c r="I78" s="6">
        <f>ROUND(H78*0.17,2)</f>
        <v>599.52</v>
      </c>
      <c r="J78" s="6">
        <f>ROUND(H78*0.125,2)</f>
        <v>440.82</v>
      </c>
      <c r="K78" s="6">
        <f>ROUND(H78*0.015,2)</f>
        <v>52.9</v>
      </c>
      <c r="L78" s="6"/>
      <c r="M78" s="6">
        <f>H78-I78-J78-K78</f>
        <v>2433.33</v>
      </c>
      <c r="N78" s="6">
        <f>IF((H78-I78-J78-K78-G78)&lt;0,0,ROUND((H78-I78-J78-K78-G78)*0.1,2))</f>
        <v>183.33</v>
      </c>
      <c r="O78" s="6">
        <f>ROUND(H78*0.06,2)</f>
        <v>211.59</v>
      </c>
      <c r="P78" s="6">
        <f>ROUND(H78*0.04,2)</f>
        <v>141.06</v>
      </c>
      <c r="Q78" s="6">
        <f>ROUND(H78*0.005,2)</f>
        <v>17.63</v>
      </c>
      <c r="R78" s="6">
        <f>ROUND(B78*0.005,2)</f>
        <v>11.25</v>
      </c>
      <c r="S78" s="6">
        <f>ROUND(B78*0.005,2)</f>
        <v>11.25</v>
      </c>
      <c r="T78" s="6">
        <f>ROUND(H78*0.005,2)</f>
        <v>17.63</v>
      </c>
      <c r="U78" s="10">
        <f>SUM(M78)-N78+C78+E78+D78</f>
        <v>2548.4</v>
      </c>
      <c r="V78" s="6">
        <f>SUM(I78:K78,N78,O78:T78)</f>
        <v>1686.98</v>
      </c>
      <c r="W78" s="6">
        <f t="shared" si="3"/>
        <v>4235.38</v>
      </c>
      <c r="X78" s="7">
        <f t="shared" si="4"/>
        <v>0.39830664544857841</v>
      </c>
      <c r="Y78" s="7">
        <f t="shared" si="5"/>
        <v>0.6619761418929524</v>
      </c>
      <c r="Z78" s="13">
        <f>W79-W78</f>
        <v>-60.739999999999782</v>
      </c>
    </row>
    <row r="79" spans="1:26" x14ac:dyDescent="0.25">
      <c r="A79" s="5" t="s">
        <v>14</v>
      </c>
      <c r="B79" s="14">
        <f>B78+C78+E78+D78</f>
        <v>2548.4</v>
      </c>
      <c r="C79" s="15"/>
      <c r="D79" s="15"/>
      <c r="E79" s="16"/>
      <c r="F79" s="5"/>
      <c r="G79" s="6">
        <v>800</v>
      </c>
      <c r="H79" s="6">
        <f>IF((B79-G79)&lt;0,ROUND(B79/0.675,2),ROUND((((((B79)-G79)*1.14944)+G79)/0.675),2))</f>
        <v>4162.49</v>
      </c>
      <c r="I79" s="6"/>
      <c r="J79" s="6"/>
      <c r="K79" s="6"/>
      <c r="L79" s="6">
        <f>ROUND(H79*0.325,2)</f>
        <v>1352.81</v>
      </c>
      <c r="M79" s="6">
        <f>H79-L79</f>
        <v>2809.68</v>
      </c>
      <c r="N79" s="6">
        <f>IF((M79-G79)&lt;0,0,ROUND((M79-G79)*0.13,2))</f>
        <v>261.26</v>
      </c>
      <c r="O79" s="6"/>
      <c r="P79" s="6"/>
      <c r="Q79" s="6"/>
      <c r="R79" s="6">
        <f>ROUND($B$5*0.005,2)</f>
        <v>3.49</v>
      </c>
      <c r="S79" s="6">
        <f>ROUND($B$5*0.005,2)</f>
        <v>3.49</v>
      </c>
      <c r="T79" s="6">
        <f>ROUND($H$5*0.005,2)</f>
        <v>5.17</v>
      </c>
      <c r="U79" s="10">
        <f>SUM(M79)-N79</f>
        <v>2548.42</v>
      </c>
      <c r="V79" s="6">
        <f>L79+N79+R79+S79+T79</f>
        <v>1626.22</v>
      </c>
      <c r="W79" s="6">
        <f t="shared" si="3"/>
        <v>4174.6400000000003</v>
      </c>
      <c r="X79" s="7">
        <f t="shared" si="4"/>
        <v>0.38954736216775576</v>
      </c>
      <c r="Y79" s="7">
        <f t="shared" si="5"/>
        <v>0.63812872289497025</v>
      </c>
      <c r="Z79" s="13"/>
    </row>
    <row r="80" spans="1:26" x14ac:dyDescent="0.25">
      <c r="A80" s="1" t="s">
        <v>13</v>
      </c>
      <c r="B80" s="3">
        <f>B78+50</f>
        <v>2300</v>
      </c>
      <c r="C80" s="3">
        <f>C78</f>
        <v>207.9</v>
      </c>
      <c r="D80" s="3">
        <f>D78</f>
        <v>53</v>
      </c>
      <c r="E80" s="3">
        <f>E78</f>
        <v>37.5</v>
      </c>
      <c r="F80" s="1">
        <f>F78</f>
        <v>2</v>
      </c>
      <c r="G80" s="3">
        <f>F80*300</f>
        <v>600</v>
      </c>
      <c r="H80" s="3">
        <f>IF(G80&gt;B80,ROUND(B80/0.69,2),ROUND(((((B80-G80)*1.11111)+G80)/0.69),2))</f>
        <v>3607.08</v>
      </c>
      <c r="I80" s="3">
        <f>ROUND(H80*0.17,2)</f>
        <v>613.20000000000005</v>
      </c>
      <c r="J80" s="3">
        <f>ROUND(H80*0.125,2)</f>
        <v>450.89</v>
      </c>
      <c r="K80" s="3">
        <f>ROUND(H80*0.015,2)</f>
        <v>54.11</v>
      </c>
      <c r="L80" s="3"/>
      <c r="M80" s="3">
        <f>H80-I80-J80-K80</f>
        <v>2488.88</v>
      </c>
      <c r="N80" s="3">
        <f>IF((H80-I80-J80-K80-G80)&lt;0,0,ROUND((H80-I80-J80-K80-G80)*0.1,2))</f>
        <v>188.89</v>
      </c>
      <c r="O80" s="3">
        <f>ROUND(H80*0.06,2)</f>
        <v>216.42</v>
      </c>
      <c r="P80" s="3">
        <f>ROUND(H80*0.04,2)</f>
        <v>144.28</v>
      </c>
      <c r="Q80" s="3">
        <f>ROUND(H80*0.005,2)</f>
        <v>18.04</v>
      </c>
      <c r="R80" s="3">
        <f>ROUND(B80*0.005,2)</f>
        <v>11.5</v>
      </c>
      <c r="S80" s="3">
        <f>ROUND(B80*0.005,2)</f>
        <v>11.5</v>
      </c>
      <c r="T80" s="3">
        <f>ROUND(H80*0.005,2)</f>
        <v>18.04</v>
      </c>
      <c r="U80" s="9">
        <f>SUM(M80)-N80+C80+E80+D80</f>
        <v>2598.3900000000003</v>
      </c>
      <c r="V80" s="3">
        <f>SUM(I80:K80,N80,O80:T80)</f>
        <v>1726.8700000000001</v>
      </c>
      <c r="W80" s="3">
        <f t="shared" si="3"/>
        <v>4325.26</v>
      </c>
      <c r="X80" s="4">
        <f t="shared" si="4"/>
        <v>0.39925229928374251</v>
      </c>
      <c r="Y80" s="4">
        <f t="shared" si="5"/>
        <v>0.66459230523516477</v>
      </c>
      <c r="Z80" s="17">
        <f>W81-W80</f>
        <v>-65.479999999999563</v>
      </c>
    </row>
    <row r="81" spans="1:26" x14ac:dyDescent="0.25">
      <c r="A81" s="1" t="s">
        <v>14</v>
      </c>
      <c r="B81" s="18">
        <f>B80+C80+E80+D80</f>
        <v>2598.4</v>
      </c>
      <c r="C81" s="18"/>
      <c r="D81" s="18"/>
      <c r="E81" s="18"/>
      <c r="F81" s="1"/>
      <c r="G81" s="3">
        <v>800</v>
      </c>
      <c r="H81" s="3">
        <f>IF((B81-G81)&lt;0,ROUND(B81/0.675,2),ROUND((((((B81)-G81)*1.14944)+G81)/0.675),2))</f>
        <v>4247.63</v>
      </c>
      <c r="I81" s="3"/>
      <c r="J81" s="3"/>
      <c r="K81" s="3"/>
      <c r="L81" s="3">
        <f>ROUND(H81*0.325,2)</f>
        <v>1380.48</v>
      </c>
      <c r="M81" s="3">
        <f>H81-L81</f>
        <v>2867.15</v>
      </c>
      <c r="N81" s="3">
        <f>IF((M81-G81)&lt;0,0,ROUND((M81-G81)*0.13,2))</f>
        <v>268.73</v>
      </c>
      <c r="O81" s="3"/>
      <c r="P81" s="3"/>
      <c r="Q81" s="3"/>
      <c r="R81" s="3">
        <f>ROUND($B$5*0.005,2)</f>
        <v>3.49</v>
      </c>
      <c r="S81" s="3">
        <f>ROUND($B$5*0.005,2)</f>
        <v>3.49</v>
      </c>
      <c r="T81" s="3">
        <f>ROUND($H$5*0.005,2)</f>
        <v>5.17</v>
      </c>
      <c r="U81" s="9">
        <f>SUM(M81)-N81</f>
        <v>2598.42</v>
      </c>
      <c r="V81" s="3">
        <f>L81+N81+R81+S81+T81</f>
        <v>1661.3600000000001</v>
      </c>
      <c r="W81" s="3">
        <f t="shared" si="3"/>
        <v>4259.7800000000007</v>
      </c>
      <c r="X81" s="4">
        <f t="shared" si="4"/>
        <v>0.39001075172896249</v>
      </c>
      <c r="Y81" s="4">
        <f t="shared" si="5"/>
        <v>0.63937315753419388</v>
      </c>
      <c r="Z81" s="17"/>
    </row>
    <row r="82" spans="1:26" x14ac:dyDescent="0.25">
      <c r="A82" s="5" t="s">
        <v>13</v>
      </c>
      <c r="B82" s="6">
        <f>B80+50</f>
        <v>2350</v>
      </c>
      <c r="C82" s="6">
        <f>C80</f>
        <v>207.9</v>
      </c>
      <c r="D82" s="6">
        <f>D80</f>
        <v>53</v>
      </c>
      <c r="E82" s="6">
        <f>E80</f>
        <v>37.5</v>
      </c>
      <c r="F82" s="5">
        <f>F80</f>
        <v>2</v>
      </c>
      <c r="G82" s="6">
        <f>F82*300</f>
        <v>600</v>
      </c>
      <c r="H82" s="6">
        <f>IF(G82&gt;B82,ROUND(B82/0.69,2),ROUND(((((B82-G82)*1.11111)+G82)/0.69),2))</f>
        <v>3687.6</v>
      </c>
      <c r="I82" s="6">
        <f>ROUND(H82*0.17,2)</f>
        <v>626.89</v>
      </c>
      <c r="J82" s="6">
        <f>ROUND(H82*0.125,2)</f>
        <v>460.95</v>
      </c>
      <c r="K82" s="6">
        <f>ROUND(H82*0.015,2)</f>
        <v>55.31</v>
      </c>
      <c r="L82" s="6"/>
      <c r="M82" s="6">
        <f>H82-I82-J82-K82</f>
        <v>2544.4500000000003</v>
      </c>
      <c r="N82" s="6">
        <f>IF((H82-I82-J82-K82-G82)&lt;0,0,ROUND((H82-I82-J82-K82-G82)*0.1,2))</f>
        <v>194.45</v>
      </c>
      <c r="O82" s="6">
        <f>ROUND(H82*0.06,2)</f>
        <v>221.26</v>
      </c>
      <c r="P82" s="6">
        <f>ROUND(H82*0.04,2)</f>
        <v>147.5</v>
      </c>
      <c r="Q82" s="6">
        <f>ROUND(H82*0.005,2)</f>
        <v>18.440000000000001</v>
      </c>
      <c r="R82" s="6">
        <f>ROUND(B82*0.005,2)</f>
        <v>11.75</v>
      </c>
      <c r="S82" s="6">
        <f>ROUND(B82*0.005,2)</f>
        <v>11.75</v>
      </c>
      <c r="T82" s="6">
        <f>ROUND(H82*0.005,2)</f>
        <v>18.440000000000001</v>
      </c>
      <c r="U82" s="10">
        <f>SUM(M82)-N82+C82+E82+D82</f>
        <v>2648.4000000000005</v>
      </c>
      <c r="V82" s="6">
        <f>SUM(I82:K82,N82,O82:T82)</f>
        <v>1766.74</v>
      </c>
      <c r="W82" s="6">
        <f t="shared" si="3"/>
        <v>4415.1400000000003</v>
      </c>
      <c r="X82" s="7">
        <f t="shared" si="4"/>
        <v>0.40015492147474369</v>
      </c>
      <c r="Y82" s="7">
        <f t="shared" si="5"/>
        <v>0.66709711523938964</v>
      </c>
      <c r="Z82" s="13">
        <f>W83-W82</f>
        <v>-70.210000000000036</v>
      </c>
    </row>
    <row r="83" spans="1:26" x14ac:dyDescent="0.25">
      <c r="A83" s="5" t="s">
        <v>14</v>
      </c>
      <c r="B83" s="14">
        <f>B82+C82+E82+D82</f>
        <v>2648.4</v>
      </c>
      <c r="C83" s="15"/>
      <c r="D83" s="15"/>
      <c r="E83" s="16"/>
      <c r="F83" s="5"/>
      <c r="G83" s="6">
        <v>800</v>
      </c>
      <c r="H83" s="6">
        <f>IF((B83-G83)&lt;0,ROUND(B83/0.675,2),ROUND((((((B83)-G83)*1.14944)+G83)/0.675),2))</f>
        <v>4332.78</v>
      </c>
      <c r="I83" s="6"/>
      <c r="J83" s="6"/>
      <c r="K83" s="6"/>
      <c r="L83" s="6">
        <f>ROUND(H83*0.325,2)</f>
        <v>1408.15</v>
      </c>
      <c r="M83" s="6">
        <f>H83-L83</f>
        <v>2924.6299999999997</v>
      </c>
      <c r="N83" s="6">
        <f>IF((M83-G83)&lt;0,0,ROUND((M83-G83)*0.13,2))</f>
        <v>276.2</v>
      </c>
      <c r="O83" s="6"/>
      <c r="P83" s="6"/>
      <c r="Q83" s="6"/>
      <c r="R83" s="6">
        <f>ROUND($B$5*0.005,2)</f>
        <v>3.49</v>
      </c>
      <c r="S83" s="6">
        <f>ROUND($B$5*0.005,2)</f>
        <v>3.49</v>
      </c>
      <c r="T83" s="6">
        <f>ROUND($H$5*0.005,2)</f>
        <v>5.17</v>
      </c>
      <c r="U83" s="10">
        <f>SUM(M83)-N83</f>
        <v>2648.43</v>
      </c>
      <c r="V83" s="6">
        <f>L83+N83+R83+S83+T83</f>
        <v>1696.5000000000002</v>
      </c>
      <c r="W83" s="6">
        <f t="shared" si="3"/>
        <v>4344.93</v>
      </c>
      <c r="X83" s="7">
        <f t="shared" si="4"/>
        <v>0.39045508213020697</v>
      </c>
      <c r="Y83" s="7">
        <f t="shared" si="5"/>
        <v>0.64056818567981799</v>
      </c>
      <c r="Z83" s="13"/>
    </row>
    <row r="84" spans="1:26" x14ac:dyDescent="0.25">
      <c r="A84" s="1" t="s">
        <v>13</v>
      </c>
      <c r="B84" s="3">
        <f>B82+50</f>
        <v>2400</v>
      </c>
      <c r="C84" s="3">
        <f>C82</f>
        <v>207.9</v>
      </c>
      <c r="D84" s="3">
        <f>D82</f>
        <v>53</v>
      </c>
      <c r="E84" s="3">
        <f>E82</f>
        <v>37.5</v>
      </c>
      <c r="F84" s="1">
        <f>F82</f>
        <v>2</v>
      </c>
      <c r="G84" s="3">
        <f>F84*300</f>
        <v>600</v>
      </c>
      <c r="H84" s="3">
        <f>IF(G84&gt;B84,ROUND(B84/0.69,2),ROUND(((((B84-G84)*1.11111)+G84)/0.69),2))</f>
        <v>3768.11</v>
      </c>
      <c r="I84" s="3">
        <f>ROUND(H84*0.17,2)</f>
        <v>640.58000000000004</v>
      </c>
      <c r="J84" s="3">
        <f>ROUND(H84*0.125,2)</f>
        <v>471.01</v>
      </c>
      <c r="K84" s="3">
        <f>ROUND(H84*0.015,2)</f>
        <v>56.52</v>
      </c>
      <c r="L84" s="3"/>
      <c r="M84" s="3">
        <f>H84-I84-J84-K84</f>
        <v>2600.0000000000005</v>
      </c>
      <c r="N84" s="3">
        <f>IF((H84-I84-J84-K84-G84)&lt;0,0,ROUND((H84-I84-J84-K84-G84)*0.1,2))</f>
        <v>200</v>
      </c>
      <c r="O84" s="3">
        <f>ROUND(H84*0.06,2)</f>
        <v>226.09</v>
      </c>
      <c r="P84" s="3">
        <f>ROUND(H84*0.04,2)</f>
        <v>150.72</v>
      </c>
      <c r="Q84" s="3">
        <f>ROUND(H84*0.005,2)</f>
        <v>18.84</v>
      </c>
      <c r="R84" s="3">
        <f>ROUND(B84*0.005,2)</f>
        <v>12</v>
      </c>
      <c r="S84" s="3">
        <f>ROUND(B84*0.005,2)</f>
        <v>12</v>
      </c>
      <c r="T84" s="3">
        <f>ROUND(H84*0.005,2)</f>
        <v>18.84</v>
      </c>
      <c r="U84" s="9">
        <f>SUM(M84)-N84+C84+E84+D84</f>
        <v>2698.4000000000005</v>
      </c>
      <c r="V84" s="3">
        <f>SUM(I84:K84,N84,O84:T84)</f>
        <v>1806.6</v>
      </c>
      <c r="W84" s="3">
        <f t="shared" si="3"/>
        <v>4505</v>
      </c>
      <c r="X84" s="4">
        <f t="shared" si="4"/>
        <v>0.40102108768035516</v>
      </c>
      <c r="Y84" s="4">
        <f t="shared" si="5"/>
        <v>0.66950785650755984</v>
      </c>
      <c r="Z84" s="17">
        <f>W85-W84</f>
        <v>-74.929999999999382</v>
      </c>
    </row>
    <row r="85" spans="1:26" x14ac:dyDescent="0.25">
      <c r="A85" s="1" t="s">
        <v>14</v>
      </c>
      <c r="B85" s="18">
        <f>B84+C84+E84+D84</f>
        <v>2698.4</v>
      </c>
      <c r="C85" s="18"/>
      <c r="D85" s="18"/>
      <c r="E85" s="18"/>
      <c r="F85" s="1"/>
      <c r="G85" s="3">
        <v>800</v>
      </c>
      <c r="H85" s="3">
        <f>IF((B85-G85)&lt;0,ROUND(B85/0.675,2),ROUND((((((B85)-G85)*1.14944)+G85)/0.675),2))</f>
        <v>4417.92</v>
      </c>
      <c r="I85" s="3"/>
      <c r="J85" s="3"/>
      <c r="K85" s="3"/>
      <c r="L85" s="3">
        <f>ROUND(H85*0.325,2)</f>
        <v>1435.82</v>
      </c>
      <c r="M85" s="3">
        <f>H85-L85</f>
        <v>2982.1000000000004</v>
      </c>
      <c r="N85" s="3">
        <f>IF((M85-G85)&lt;0,0,ROUND((M85-G85)*0.13,2))</f>
        <v>283.67</v>
      </c>
      <c r="O85" s="3"/>
      <c r="P85" s="3"/>
      <c r="Q85" s="3"/>
      <c r="R85" s="3">
        <f>ROUND($B$5*0.005,2)</f>
        <v>3.49</v>
      </c>
      <c r="S85" s="3">
        <f>ROUND($B$5*0.005,2)</f>
        <v>3.49</v>
      </c>
      <c r="T85" s="3">
        <f>ROUND($H$5*0.005,2)</f>
        <v>5.17</v>
      </c>
      <c r="U85" s="9">
        <f>SUM(M85)-N85</f>
        <v>2698.4300000000003</v>
      </c>
      <c r="V85" s="3">
        <f>L85+N85+R85+S85+T85</f>
        <v>1731.64</v>
      </c>
      <c r="W85" s="3">
        <f t="shared" si="3"/>
        <v>4430.0700000000006</v>
      </c>
      <c r="X85" s="4">
        <f t="shared" si="4"/>
        <v>0.39088321403499265</v>
      </c>
      <c r="Y85" s="4">
        <f t="shared" si="5"/>
        <v>0.64172129719874149</v>
      </c>
      <c r="Z85" s="17"/>
    </row>
    <row r="86" spans="1:26" x14ac:dyDescent="0.25">
      <c r="A86" s="5" t="s">
        <v>13</v>
      </c>
      <c r="B86" s="6">
        <f>B84+50</f>
        <v>2450</v>
      </c>
      <c r="C86" s="6">
        <f>C84</f>
        <v>207.9</v>
      </c>
      <c r="D86" s="6">
        <f>D84</f>
        <v>53</v>
      </c>
      <c r="E86" s="6">
        <f>E84</f>
        <v>37.5</v>
      </c>
      <c r="F86" s="5">
        <f>F84</f>
        <v>2</v>
      </c>
      <c r="G86" s="6">
        <f>F86*300</f>
        <v>600</v>
      </c>
      <c r="H86" s="6">
        <f>IF(G86&gt;B86,ROUND(B86/0.69,2),ROUND(((((B86-G86)*1.11111)+G86)/0.69),2))</f>
        <v>3848.63</v>
      </c>
      <c r="I86" s="6">
        <f>ROUND(H86*0.17,2)</f>
        <v>654.27</v>
      </c>
      <c r="J86" s="6">
        <f>ROUND(H86*0.125,2)</f>
        <v>481.08</v>
      </c>
      <c r="K86" s="6">
        <f>ROUND(H86*0.015,2)</f>
        <v>57.73</v>
      </c>
      <c r="L86" s="6"/>
      <c r="M86" s="6">
        <f>H86-I86-J86-K86</f>
        <v>2655.55</v>
      </c>
      <c r="N86" s="6">
        <f>IF((H86-I86-J86-K86-G86)&lt;0,0,ROUND((H86-I86-J86-K86-G86)*0.1,2))</f>
        <v>205.56</v>
      </c>
      <c r="O86" s="6">
        <f>ROUND(H86*0.06,2)</f>
        <v>230.92</v>
      </c>
      <c r="P86" s="6">
        <f>ROUND(H86*0.04,2)</f>
        <v>153.94999999999999</v>
      </c>
      <c r="Q86" s="6">
        <f>ROUND(H86*0.005,2)</f>
        <v>19.239999999999998</v>
      </c>
      <c r="R86" s="6">
        <f>ROUND(B86*0.005,2)</f>
        <v>12.25</v>
      </c>
      <c r="S86" s="6">
        <f>ROUND(B86*0.005,2)</f>
        <v>12.25</v>
      </c>
      <c r="T86" s="6">
        <f>ROUND(H86*0.005,2)</f>
        <v>19.239999999999998</v>
      </c>
      <c r="U86" s="10">
        <f>SUM(M86)-N86+C86+E86+D86</f>
        <v>2748.3900000000003</v>
      </c>
      <c r="V86" s="6">
        <f>SUM(I86:K86,N86,O86:T86)</f>
        <v>1846.49</v>
      </c>
      <c r="W86" s="6">
        <f t="shared" si="3"/>
        <v>4594.88</v>
      </c>
      <c r="X86" s="7">
        <f t="shared" si="4"/>
        <v>0.40185815516400863</v>
      </c>
      <c r="Y86" s="7">
        <f t="shared" si="5"/>
        <v>0.67184424335701987</v>
      </c>
      <c r="Z86" s="13">
        <f>W87-W86</f>
        <v>-79.660000000000764</v>
      </c>
    </row>
    <row r="87" spans="1:26" x14ac:dyDescent="0.25">
      <c r="A87" s="5" t="s">
        <v>14</v>
      </c>
      <c r="B87" s="14">
        <f>B86+C86+E86+D86</f>
        <v>2748.4</v>
      </c>
      <c r="C87" s="15"/>
      <c r="D87" s="15"/>
      <c r="E87" s="16"/>
      <c r="F87" s="5"/>
      <c r="G87" s="6">
        <v>800</v>
      </c>
      <c r="H87" s="6">
        <f>IF((B87-G87)&lt;0,ROUND(B87/0.675,2),ROUND((((((B87)-G87)*1.14944)+G87)/0.675),2))</f>
        <v>4503.07</v>
      </c>
      <c r="I87" s="6"/>
      <c r="J87" s="6"/>
      <c r="K87" s="6"/>
      <c r="L87" s="6">
        <f>ROUND(H87*0.325,2)</f>
        <v>1463.5</v>
      </c>
      <c r="M87" s="6">
        <f>H87-L87</f>
        <v>3039.5699999999997</v>
      </c>
      <c r="N87" s="6">
        <f>IF((M87-G87)&lt;0,0,ROUND((M87-G87)*0.13,2))</f>
        <v>291.14</v>
      </c>
      <c r="O87" s="6"/>
      <c r="P87" s="6"/>
      <c r="Q87" s="6"/>
      <c r="R87" s="6">
        <f>ROUND($B$5*0.005,2)</f>
        <v>3.49</v>
      </c>
      <c r="S87" s="6">
        <f>ROUND($B$5*0.005,2)</f>
        <v>3.49</v>
      </c>
      <c r="T87" s="6">
        <f>ROUND($H$5*0.005,2)</f>
        <v>5.17</v>
      </c>
      <c r="U87" s="10">
        <f>SUM(M87)-N87</f>
        <v>2748.43</v>
      </c>
      <c r="V87" s="6">
        <f>L87+N87+R87+S87+T87</f>
        <v>1766.79</v>
      </c>
      <c r="W87" s="6">
        <f t="shared" si="3"/>
        <v>4515.2199999999993</v>
      </c>
      <c r="X87" s="7">
        <f t="shared" si="4"/>
        <v>0.39129654811947151</v>
      </c>
      <c r="Y87" s="7">
        <f t="shared" si="5"/>
        <v>0.64283609187790847</v>
      </c>
      <c r="Z87" s="13"/>
    </row>
    <row r="88" spans="1:26" x14ac:dyDescent="0.25">
      <c r="A88" s="1" t="s">
        <v>13</v>
      </c>
      <c r="B88" s="3">
        <f>B86+50</f>
        <v>2500</v>
      </c>
      <c r="C88" s="3">
        <f>C86</f>
        <v>207.9</v>
      </c>
      <c r="D88" s="3">
        <f>D86</f>
        <v>53</v>
      </c>
      <c r="E88" s="3">
        <f>E86</f>
        <v>37.5</v>
      </c>
      <c r="F88" s="1">
        <f>F86</f>
        <v>2</v>
      </c>
      <c r="G88" s="3">
        <f>F88*300</f>
        <v>600</v>
      </c>
      <c r="H88" s="3">
        <f>IF(G88&gt;B88,ROUND(B88/0.69,2),ROUND(((((B88-G88)*1.11111)+G88)/0.69),2))</f>
        <v>3929.14</v>
      </c>
      <c r="I88" s="3">
        <f>ROUND(H88*0.17,2)</f>
        <v>667.95</v>
      </c>
      <c r="J88" s="3">
        <f>ROUND(H88*0.125,2)</f>
        <v>491.14</v>
      </c>
      <c r="K88" s="3">
        <f>ROUND(H88*0.015,2)</f>
        <v>58.94</v>
      </c>
      <c r="L88" s="3"/>
      <c r="M88" s="3">
        <f>H88-I88-J88-K88</f>
        <v>2711.1099999999997</v>
      </c>
      <c r="N88" s="3">
        <f>IF((H88-I88-J88-K88-G88)&lt;0,0,ROUND((H88-I88-J88-K88-G88)*0.1,2))</f>
        <v>211.11</v>
      </c>
      <c r="O88" s="3">
        <f>ROUND(H88*0.06,2)</f>
        <v>235.75</v>
      </c>
      <c r="P88" s="3">
        <f>ROUND(H88*0.04,2)</f>
        <v>157.16999999999999</v>
      </c>
      <c r="Q88" s="3">
        <f>ROUND(H88*0.005,2)</f>
        <v>19.649999999999999</v>
      </c>
      <c r="R88" s="3">
        <f>ROUND(B88*0.005,2)</f>
        <v>12.5</v>
      </c>
      <c r="S88" s="3">
        <f>ROUND(B88*0.005,2)</f>
        <v>12.5</v>
      </c>
      <c r="T88" s="3">
        <f>ROUND(H88*0.005,2)</f>
        <v>19.649999999999999</v>
      </c>
      <c r="U88" s="9">
        <f>SUM(M88)-N88+C88+E88+D88</f>
        <v>2798.3999999999996</v>
      </c>
      <c r="V88" s="3">
        <f>SUM(I88:K88,N88,O88:T88)</f>
        <v>1886.3600000000006</v>
      </c>
      <c r="W88" s="3">
        <f t="shared" si="3"/>
        <v>4684.76</v>
      </c>
      <c r="X88" s="4">
        <f t="shared" si="4"/>
        <v>0.40265883417720449</v>
      </c>
      <c r="Y88" s="4">
        <f t="shared" si="5"/>
        <v>0.67408519153802204</v>
      </c>
      <c r="Z88" s="17">
        <f>W89-W88</f>
        <v>-84.399999999999636</v>
      </c>
    </row>
    <row r="89" spans="1:26" x14ac:dyDescent="0.25">
      <c r="A89" s="1" t="s">
        <v>14</v>
      </c>
      <c r="B89" s="18">
        <f>B88+C88+E88+D88</f>
        <v>2798.4</v>
      </c>
      <c r="C89" s="18"/>
      <c r="D89" s="18"/>
      <c r="E89" s="18"/>
      <c r="F89" s="1"/>
      <c r="G89" s="3">
        <v>800</v>
      </c>
      <c r="H89" s="3">
        <f>IF((B89-G89)&lt;0,ROUND(B89/0.675,2),ROUND((((((B89)-G89)*1.14944)+G89)/0.675),2))</f>
        <v>4588.21</v>
      </c>
      <c r="I89" s="3"/>
      <c r="J89" s="3"/>
      <c r="K89" s="3"/>
      <c r="L89" s="3">
        <f>ROUND(H89*0.325,2)</f>
        <v>1491.17</v>
      </c>
      <c r="M89" s="3">
        <f>H89-L89</f>
        <v>3097.04</v>
      </c>
      <c r="N89" s="3">
        <f>IF((M89-G89)&lt;0,0,ROUND((M89-G89)*0.13,2))</f>
        <v>298.62</v>
      </c>
      <c r="O89" s="3"/>
      <c r="P89" s="3"/>
      <c r="Q89" s="3"/>
      <c r="R89" s="3">
        <f>ROUND($B$5*0.005,2)</f>
        <v>3.49</v>
      </c>
      <c r="S89" s="3">
        <f>ROUND($B$5*0.005,2)</f>
        <v>3.49</v>
      </c>
      <c r="T89" s="3">
        <f>ROUND($H$5*0.005,2)</f>
        <v>5.17</v>
      </c>
      <c r="U89" s="9">
        <f>SUM(M89)-N89</f>
        <v>2798.42</v>
      </c>
      <c r="V89" s="3">
        <f>L89+N89+R89+S89+T89</f>
        <v>1801.94</v>
      </c>
      <c r="W89" s="3">
        <f t="shared" si="3"/>
        <v>4600.3600000000006</v>
      </c>
      <c r="X89" s="4">
        <f t="shared" si="4"/>
        <v>0.39169543253136707</v>
      </c>
      <c r="Y89" s="4">
        <f t="shared" si="5"/>
        <v>0.6439133511052666</v>
      </c>
      <c r="Z89" s="17"/>
    </row>
    <row r="90" spans="1:26" x14ac:dyDescent="0.25">
      <c r="A90" s="5" t="s">
        <v>13</v>
      </c>
      <c r="B90" s="6">
        <f>B88+50</f>
        <v>2550</v>
      </c>
      <c r="C90" s="6">
        <f>C88</f>
        <v>207.9</v>
      </c>
      <c r="D90" s="6">
        <f>D88</f>
        <v>53</v>
      </c>
      <c r="E90" s="6">
        <f>E88</f>
        <v>37.5</v>
      </c>
      <c r="F90" s="5">
        <f>F88</f>
        <v>2</v>
      </c>
      <c r="G90" s="6">
        <f>F90*300</f>
        <v>600</v>
      </c>
      <c r="H90" s="6">
        <f>IF(G90&gt;B90,ROUND(B90/0.69,2),ROUND(((((B90-G90)*1.11111)+G90)/0.69),2))</f>
        <v>4009.66</v>
      </c>
      <c r="I90" s="6">
        <f>ROUND(H90*0.17,2)</f>
        <v>681.64</v>
      </c>
      <c r="J90" s="6">
        <f>ROUND(H90*0.125,2)</f>
        <v>501.21</v>
      </c>
      <c r="K90" s="6">
        <f>ROUND(H90*0.015,2)</f>
        <v>60.14</v>
      </c>
      <c r="L90" s="6"/>
      <c r="M90" s="6">
        <f>H90-I90-J90-K90</f>
        <v>2766.67</v>
      </c>
      <c r="N90" s="6">
        <f>IF((H90-I90-J90-K90-G90)&lt;0,0,ROUND((H90-I90-J90-K90-G90)*0.1,2))</f>
        <v>216.67</v>
      </c>
      <c r="O90" s="6">
        <f>ROUND(H90*0.06,2)</f>
        <v>240.58</v>
      </c>
      <c r="P90" s="6">
        <f>ROUND(H90*0.04,2)</f>
        <v>160.38999999999999</v>
      </c>
      <c r="Q90" s="6">
        <f>ROUND(H90*0.005,2)</f>
        <v>20.05</v>
      </c>
      <c r="R90" s="6">
        <f>ROUND(B90*0.005,2)</f>
        <v>12.75</v>
      </c>
      <c r="S90" s="6">
        <f>ROUND(B90*0.005,2)</f>
        <v>12.75</v>
      </c>
      <c r="T90" s="6">
        <f>ROUND(H90*0.005,2)</f>
        <v>20.05</v>
      </c>
      <c r="U90" s="10">
        <f>SUM(M90)-N90+C90+E90+D90</f>
        <v>2848.4</v>
      </c>
      <c r="V90" s="6">
        <f>SUM(I90:K90,N90,O90:T90)</f>
        <v>1926.23</v>
      </c>
      <c r="W90" s="6">
        <f t="shared" si="3"/>
        <v>4774.63</v>
      </c>
      <c r="X90" s="7">
        <f t="shared" si="4"/>
        <v>0.40343021344062263</v>
      </c>
      <c r="Y90" s="7">
        <f t="shared" si="5"/>
        <v>0.67624982446285631</v>
      </c>
      <c r="Z90" s="13">
        <f>W91-W90</f>
        <v>-89.130000000000109</v>
      </c>
    </row>
    <row r="91" spans="1:26" x14ac:dyDescent="0.25">
      <c r="A91" s="5" t="s">
        <v>14</v>
      </c>
      <c r="B91" s="14">
        <f>B90+C90+E90+D90</f>
        <v>2848.4</v>
      </c>
      <c r="C91" s="15"/>
      <c r="D91" s="15"/>
      <c r="E91" s="16"/>
      <c r="F91" s="5"/>
      <c r="G91" s="6">
        <v>800</v>
      </c>
      <c r="H91" s="6">
        <f>IF((B91-G91)&lt;0,ROUND(B91/0.675,2),ROUND((((((B91)-G91)*1.14944)+G91)/0.675),2))</f>
        <v>4673.3500000000004</v>
      </c>
      <c r="I91" s="6"/>
      <c r="J91" s="6"/>
      <c r="K91" s="6"/>
      <c r="L91" s="6">
        <f>ROUND(H91*0.325,2)</f>
        <v>1518.84</v>
      </c>
      <c r="M91" s="6">
        <f>H91-L91</f>
        <v>3154.51</v>
      </c>
      <c r="N91" s="6">
        <f>IF((M91-G91)&lt;0,0,ROUND((M91-G91)*0.13,2))</f>
        <v>306.08999999999997</v>
      </c>
      <c r="O91" s="6"/>
      <c r="P91" s="6"/>
      <c r="Q91" s="6"/>
      <c r="R91" s="6">
        <f>ROUND($B$5*0.005,2)</f>
        <v>3.49</v>
      </c>
      <c r="S91" s="6">
        <f>ROUND($B$5*0.005,2)</f>
        <v>3.49</v>
      </c>
      <c r="T91" s="6">
        <f>ROUND($H$5*0.005,2)</f>
        <v>5.17</v>
      </c>
      <c r="U91" s="10">
        <f>SUM(M91)-N91</f>
        <v>2848.42</v>
      </c>
      <c r="V91" s="6">
        <f>L91+N91+R91+S91+T91</f>
        <v>1837.08</v>
      </c>
      <c r="W91" s="6">
        <f t="shared" si="3"/>
        <v>4685.5</v>
      </c>
      <c r="X91" s="7">
        <f t="shared" si="4"/>
        <v>0.39207768647956459</v>
      </c>
      <c r="Y91" s="7">
        <f t="shared" si="5"/>
        <v>0.64494702326201891</v>
      </c>
      <c r="Z91" s="13"/>
    </row>
    <row r="92" spans="1:26" x14ac:dyDescent="0.25">
      <c r="A92" s="1" t="s">
        <v>13</v>
      </c>
      <c r="B92" s="3">
        <f>B90+50</f>
        <v>2600</v>
      </c>
      <c r="C92" s="3">
        <f>C90</f>
        <v>207.9</v>
      </c>
      <c r="D92" s="3">
        <f>D90</f>
        <v>53</v>
      </c>
      <c r="E92" s="3">
        <f>E90</f>
        <v>37.5</v>
      </c>
      <c r="F92" s="1">
        <f>F90</f>
        <v>2</v>
      </c>
      <c r="G92" s="3">
        <f>F92*300</f>
        <v>600</v>
      </c>
      <c r="H92" s="3">
        <f>IF(G92&gt;B92,ROUND(B92/0.69,2),ROUND(((((B92-G92)*1.11111)+G92)/0.69),2))</f>
        <v>4090.17</v>
      </c>
      <c r="I92" s="3">
        <f>ROUND(H92*0.17,2)</f>
        <v>695.33</v>
      </c>
      <c r="J92" s="3">
        <f>ROUND(H92*0.125,2)</f>
        <v>511.27</v>
      </c>
      <c r="K92" s="3">
        <f>ROUND(H92*0.015,2)</f>
        <v>61.35</v>
      </c>
      <c r="L92" s="3"/>
      <c r="M92" s="3">
        <f>H92-I92-J92-K92</f>
        <v>2822.2200000000003</v>
      </c>
      <c r="N92" s="3">
        <f>IF((H92-I92-J92-K92-G92)&lt;0,0,ROUND((H92-I92-J92-K92-G92)*0.1,2))</f>
        <v>222.22</v>
      </c>
      <c r="O92" s="3">
        <f>ROUND(H92*0.06,2)</f>
        <v>245.41</v>
      </c>
      <c r="P92" s="3">
        <f>ROUND(H92*0.04,2)</f>
        <v>163.61000000000001</v>
      </c>
      <c r="Q92" s="3">
        <f>ROUND(H92*0.005,2)</f>
        <v>20.45</v>
      </c>
      <c r="R92" s="3">
        <f>ROUND(B92*0.005,2)</f>
        <v>13</v>
      </c>
      <c r="S92" s="3">
        <f>ROUND(B92*0.005,2)</f>
        <v>13</v>
      </c>
      <c r="T92" s="3">
        <f>ROUND(H92*0.005,2)</f>
        <v>20.45</v>
      </c>
      <c r="U92" s="9">
        <f>SUM(M92)-N92+C92+E92+D92</f>
        <v>2898.4000000000005</v>
      </c>
      <c r="V92" s="3">
        <f>SUM(I92:K92,N92,O92:T92)</f>
        <v>1966.0900000000001</v>
      </c>
      <c r="W92" s="3">
        <f t="shared" si="3"/>
        <v>4864.4900000000007</v>
      </c>
      <c r="X92" s="4">
        <f t="shared" si="4"/>
        <v>0.40417186590988979</v>
      </c>
      <c r="Y92" s="4">
        <f t="shared" si="5"/>
        <v>0.67833632348882134</v>
      </c>
      <c r="Z92" s="17">
        <f>W93-W92</f>
        <v>-93.840000000001055</v>
      </c>
    </row>
    <row r="93" spans="1:26" x14ac:dyDescent="0.25">
      <c r="A93" s="1" t="s">
        <v>14</v>
      </c>
      <c r="B93" s="18">
        <f>B92+C92+E92+D92</f>
        <v>2898.4</v>
      </c>
      <c r="C93" s="18"/>
      <c r="D93" s="18"/>
      <c r="E93" s="18"/>
      <c r="F93" s="1"/>
      <c r="G93" s="3">
        <v>800</v>
      </c>
      <c r="H93" s="3">
        <f>IF((B93-G93)&lt;0,ROUND(B93/0.675,2),ROUND((((((B93)-G93)*1.14944)+G93)/0.675),2))</f>
        <v>4758.5</v>
      </c>
      <c r="I93" s="3"/>
      <c r="J93" s="3"/>
      <c r="K93" s="3"/>
      <c r="L93" s="3">
        <f>ROUND(H93*0.325,2)</f>
        <v>1546.51</v>
      </c>
      <c r="M93" s="3">
        <f>H93-L93</f>
        <v>3211.99</v>
      </c>
      <c r="N93" s="3">
        <f>IF((M93-G93)&lt;0,0,ROUND((M93-G93)*0.13,2))</f>
        <v>313.56</v>
      </c>
      <c r="O93" s="3"/>
      <c r="P93" s="3"/>
      <c r="Q93" s="3"/>
      <c r="R93" s="3">
        <f>ROUND($B$5*0.005,2)</f>
        <v>3.49</v>
      </c>
      <c r="S93" s="3">
        <f>ROUND($B$5*0.005,2)</f>
        <v>3.49</v>
      </c>
      <c r="T93" s="3">
        <f>ROUND($H$5*0.005,2)</f>
        <v>5.17</v>
      </c>
      <c r="U93" s="9">
        <f>SUM(M93)-N93</f>
        <v>2898.43</v>
      </c>
      <c r="V93" s="3">
        <f>L93+N93+R93+S93+T93</f>
        <v>1872.22</v>
      </c>
      <c r="W93" s="3">
        <f t="shared" si="3"/>
        <v>4770.6499999999996</v>
      </c>
      <c r="X93" s="4">
        <f t="shared" si="4"/>
        <v>0.39244547388720619</v>
      </c>
      <c r="Y93" s="4">
        <f t="shared" si="5"/>
        <v>0.64594280351776656</v>
      </c>
      <c r="Z93" s="17"/>
    </row>
    <row r="94" spans="1:26" x14ac:dyDescent="0.25">
      <c r="A94" s="5" t="s">
        <v>13</v>
      </c>
      <c r="B94" s="6">
        <f>B92+50</f>
        <v>2650</v>
      </c>
      <c r="C94" s="6">
        <f>C92</f>
        <v>207.9</v>
      </c>
      <c r="D94" s="6">
        <f>D92</f>
        <v>53</v>
      </c>
      <c r="E94" s="6">
        <f>E92</f>
        <v>37.5</v>
      </c>
      <c r="F94" s="5">
        <f>F92</f>
        <v>2</v>
      </c>
      <c r="G94" s="6">
        <f>F94*300</f>
        <v>600</v>
      </c>
      <c r="H94" s="6">
        <f>IF(G94&gt;B94,ROUND(B94/0.69,2),ROUND(((((B94-G94)*1.11111)+G94)/0.69),2))</f>
        <v>4170.6899999999996</v>
      </c>
      <c r="I94" s="6">
        <f>ROUND(H94*0.17,2)</f>
        <v>709.02</v>
      </c>
      <c r="J94" s="6">
        <f>ROUND(H94*0.125,2)</f>
        <v>521.34</v>
      </c>
      <c r="K94" s="6">
        <f>ROUND(H94*0.015,2)</f>
        <v>62.56</v>
      </c>
      <c r="L94" s="6"/>
      <c r="M94" s="6">
        <f>H94-I94-J94-K94</f>
        <v>2877.7699999999995</v>
      </c>
      <c r="N94" s="6">
        <f>IF((H94-I94-J94-K94-G94)&lt;0,0,ROUND((H94-I94-J94-K94-G94)*0.1,2))</f>
        <v>227.78</v>
      </c>
      <c r="O94" s="6">
        <f>ROUND(H94*0.06,2)</f>
        <v>250.24</v>
      </c>
      <c r="P94" s="6">
        <f>ROUND(H94*0.04,2)</f>
        <v>166.83</v>
      </c>
      <c r="Q94" s="6">
        <f>ROUND(H94*0.005,2)</f>
        <v>20.85</v>
      </c>
      <c r="R94" s="6">
        <f>ROUND(B94*0.005,2)</f>
        <v>13.25</v>
      </c>
      <c r="S94" s="6">
        <f>ROUND(B94*0.005,2)</f>
        <v>13.25</v>
      </c>
      <c r="T94" s="6">
        <f>ROUND(H94*0.005,2)</f>
        <v>20.85</v>
      </c>
      <c r="U94" s="10">
        <f>SUM(M94)-N94+C94+E94+D94</f>
        <v>2948.3899999999994</v>
      </c>
      <c r="V94" s="6">
        <f>SUM(I94:K94,N94,O94:T94)</f>
        <v>2005.9699999999998</v>
      </c>
      <c r="W94" s="6">
        <f t="shared" si="3"/>
        <v>4954.3599999999988</v>
      </c>
      <c r="X94" s="7">
        <f t="shared" si="4"/>
        <v>0.4048898344084807</v>
      </c>
      <c r="Y94" s="7">
        <f t="shared" si="5"/>
        <v>0.68036114625270072</v>
      </c>
      <c r="Z94" s="13">
        <f>W95-W94</f>
        <v>-98.56999999999789</v>
      </c>
    </row>
    <row r="95" spans="1:26" x14ac:dyDescent="0.25">
      <c r="A95" s="5" t="s">
        <v>14</v>
      </c>
      <c r="B95" s="14">
        <f>B94+C94+E94+D94</f>
        <v>2948.4</v>
      </c>
      <c r="C95" s="15"/>
      <c r="D95" s="15"/>
      <c r="E95" s="16"/>
      <c r="F95" s="5"/>
      <c r="G95" s="6">
        <v>800</v>
      </c>
      <c r="H95" s="6">
        <f>IF((B95-G95)&lt;0,ROUND(B95/0.675,2),ROUND((((((B95)-G95)*1.14944)+G95)/0.675),2))</f>
        <v>4843.6400000000003</v>
      </c>
      <c r="I95" s="6"/>
      <c r="J95" s="6"/>
      <c r="K95" s="6"/>
      <c r="L95" s="6">
        <f>ROUND(H95*0.325,2)</f>
        <v>1574.18</v>
      </c>
      <c r="M95" s="6">
        <f>H95-L95</f>
        <v>3269.46</v>
      </c>
      <c r="N95" s="6">
        <f>IF((M95-G95)&lt;0,0,ROUND((M95-G95)*0.13,2))</f>
        <v>321.02999999999997</v>
      </c>
      <c r="O95" s="6"/>
      <c r="P95" s="6"/>
      <c r="Q95" s="6"/>
      <c r="R95" s="6">
        <f>ROUND($B$5*0.005,2)</f>
        <v>3.49</v>
      </c>
      <c r="S95" s="6">
        <f>ROUND($B$5*0.005,2)</f>
        <v>3.49</v>
      </c>
      <c r="T95" s="6">
        <f>ROUND($H$5*0.005,2)</f>
        <v>5.17</v>
      </c>
      <c r="U95" s="10">
        <f>SUM(M95)-N95</f>
        <v>2948.4300000000003</v>
      </c>
      <c r="V95" s="6">
        <f>L95+N95+R95+S95+T95</f>
        <v>1907.3600000000001</v>
      </c>
      <c r="W95" s="6">
        <f t="shared" si="3"/>
        <v>4855.7900000000009</v>
      </c>
      <c r="X95" s="7">
        <f t="shared" si="4"/>
        <v>0.39280117138508869</v>
      </c>
      <c r="Y95" s="7">
        <f t="shared" si="5"/>
        <v>0.64690699796162698</v>
      </c>
      <c r="Z95" s="13"/>
    </row>
    <row r="96" spans="1:26" x14ac:dyDescent="0.25">
      <c r="A96" s="1" t="s">
        <v>13</v>
      </c>
      <c r="B96" s="3">
        <f>B94+50</f>
        <v>2700</v>
      </c>
      <c r="C96" s="3">
        <f>C94</f>
        <v>207.9</v>
      </c>
      <c r="D96" s="3">
        <f>D94</f>
        <v>53</v>
      </c>
      <c r="E96" s="3">
        <f>E94</f>
        <v>37.5</v>
      </c>
      <c r="F96" s="1">
        <f>F94</f>
        <v>2</v>
      </c>
      <c r="G96" s="3">
        <f>F96*300</f>
        <v>600</v>
      </c>
      <c r="H96" s="3">
        <f>IF(G96&gt;B96,ROUND(B96/0.69,2),ROUND(((((B96-G96)*1.11111)+G96)/0.69),2))</f>
        <v>4251.2</v>
      </c>
      <c r="I96" s="3">
        <f>ROUND(H96*0.17,2)</f>
        <v>722.7</v>
      </c>
      <c r="J96" s="3">
        <f>ROUND(H96*0.125,2)</f>
        <v>531.4</v>
      </c>
      <c r="K96" s="3">
        <f>ROUND(H96*0.015,2)</f>
        <v>63.77</v>
      </c>
      <c r="L96" s="3"/>
      <c r="M96" s="3">
        <f>H96-I96-J96-K96</f>
        <v>2933.33</v>
      </c>
      <c r="N96" s="3">
        <f>IF((H96-I96-J96-K96-G96)&lt;0,0,ROUND((H96-I96-J96-K96-G96)*0.1,2))</f>
        <v>233.33</v>
      </c>
      <c r="O96" s="3">
        <f>ROUND(H96*0.06,2)</f>
        <v>255.07</v>
      </c>
      <c r="P96" s="3">
        <f>ROUND(H96*0.04,2)</f>
        <v>170.05</v>
      </c>
      <c r="Q96" s="3">
        <f>ROUND(H96*0.005,2)</f>
        <v>21.26</v>
      </c>
      <c r="R96" s="3">
        <f>ROUND(B96*0.005,2)</f>
        <v>13.5</v>
      </c>
      <c r="S96" s="3">
        <f>ROUND(B96*0.005,2)</f>
        <v>13.5</v>
      </c>
      <c r="T96" s="3">
        <f>ROUND(H96*0.005,2)</f>
        <v>21.26</v>
      </c>
      <c r="U96" s="9">
        <f>SUM(M96)-N96+C96+E96+D96</f>
        <v>2998.4</v>
      </c>
      <c r="V96" s="3">
        <f>SUM(I96:K96,N96,O96:T96)</f>
        <v>2045.8399999999997</v>
      </c>
      <c r="W96" s="3">
        <f t="shared" si="3"/>
        <v>5044.24</v>
      </c>
      <c r="X96" s="4">
        <f t="shared" si="4"/>
        <v>0.40557943317526524</v>
      </c>
      <c r="Y96" s="4">
        <f t="shared" si="5"/>
        <v>0.68231056563500525</v>
      </c>
      <c r="Z96" s="17">
        <f>W97-W96</f>
        <v>-103.30999999999949</v>
      </c>
    </row>
    <row r="97" spans="1:26" x14ac:dyDescent="0.25">
      <c r="A97" s="1" t="s">
        <v>14</v>
      </c>
      <c r="B97" s="18">
        <f>B96+C96+E96+D96</f>
        <v>2998.4</v>
      </c>
      <c r="C97" s="18"/>
      <c r="D97" s="18"/>
      <c r="E97" s="18"/>
      <c r="F97" s="1"/>
      <c r="G97" s="3">
        <v>800</v>
      </c>
      <c r="H97" s="3">
        <f>IF((B97-G97)&lt;0,ROUND(B97/0.675,2),ROUND((((((B97)-G97)*1.14944)+G97)/0.675),2))</f>
        <v>4928.78</v>
      </c>
      <c r="I97" s="3"/>
      <c r="J97" s="3"/>
      <c r="K97" s="3"/>
      <c r="L97" s="3">
        <f>ROUND(H97*0.325,2)</f>
        <v>1601.85</v>
      </c>
      <c r="M97" s="3">
        <f>H97-L97</f>
        <v>3326.93</v>
      </c>
      <c r="N97" s="3">
        <f>IF((M97-G97)&lt;0,0,ROUND((M97-G97)*0.13,2))</f>
        <v>328.5</v>
      </c>
      <c r="O97" s="3"/>
      <c r="P97" s="3"/>
      <c r="Q97" s="3"/>
      <c r="R97" s="3">
        <f>ROUND($B$5*0.005,2)</f>
        <v>3.49</v>
      </c>
      <c r="S97" s="3">
        <f>ROUND($B$5*0.005,2)</f>
        <v>3.49</v>
      </c>
      <c r="T97" s="3">
        <f>ROUND($H$5*0.005,2)</f>
        <v>5.17</v>
      </c>
      <c r="U97" s="9">
        <f>SUM(M97)-N97</f>
        <v>2998.43</v>
      </c>
      <c r="V97" s="3">
        <f>L97+N97+R97+S97+T97</f>
        <v>1942.5</v>
      </c>
      <c r="W97" s="3">
        <f t="shared" si="3"/>
        <v>4940.93</v>
      </c>
      <c r="X97" s="4">
        <f t="shared" si="4"/>
        <v>0.39314461042759152</v>
      </c>
      <c r="Y97" s="4">
        <f t="shared" si="5"/>
        <v>0.64783903576204882</v>
      </c>
      <c r="Z97" s="17"/>
    </row>
    <row r="98" spans="1:26" x14ac:dyDescent="0.25">
      <c r="A98" s="5" t="s">
        <v>13</v>
      </c>
      <c r="B98" s="6">
        <f>B96+50</f>
        <v>2750</v>
      </c>
      <c r="C98" s="6">
        <f>C96</f>
        <v>207.9</v>
      </c>
      <c r="D98" s="6">
        <f>D96</f>
        <v>53</v>
      </c>
      <c r="E98" s="6">
        <f>E96</f>
        <v>37.5</v>
      </c>
      <c r="F98" s="5">
        <f>F96</f>
        <v>2</v>
      </c>
      <c r="G98" s="6">
        <f>F98*300</f>
        <v>600</v>
      </c>
      <c r="H98" s="6">
        <f>IF(G98&gt;B98,ROUND(B98/0.69,2),ROUND(((((B98-G98)*1.11111)+G98)/0.69),2))</f>
        <v>4331.72</v>
      </c>
      <c r="I98" s="6">
        <f>ROUND(H98*0.17,2)</f>
        <v>736.39</v>
      </c>
      <c r="J98" s="6">
        <f>ROUND(H98*0.125,2)</f>
        <v>541.47</v>
      </c>
      <c r="K98" s="6">
        <f>ROUND(H98*0.015,2)</f>
        <v>64.98</v>
      </c>
      <c r="L98" s="6"/>
      <c r="M98" s="6">
        <f>H98-I98-J98-K98</f>
        <v>2988.8800000000006</v>
      </c>
      <c r="N98" s="6">
        <f>IF((H98-I98-J98-K98-G98)&lt;0,0,ROUND((H98-I98-J98-K98-G98)*0.1,2))</f>
        <v>238.89</v>
      </c>
      <c r="O98" s="6">
        <f>ROUND(H98*0.06,2)</f>
        <v>259.89999999999998</v>
      </c>
      <c r="P98" s="6">
        <f>ROUND(H98*0.04,2)</f>
        <v>173.27</v>
      </c>
      <c r="Q98" s="6">
        <f>ROUND(H98*0.005,2)</f>
        <v>21.66</v>
      </c>
      <c r="R98" s="6">
        <f>ROUND(B98*0.005,2)</f>
        <v>13.75</v>
      </c>
      <c r="S98" s="6">
        <f>ROUND(B98*0.005,2)</f>
        <v>13.75</v>
      </c>
      <c r="T98" s="6">
        <f>ROUND(H98*0.005,2)</f>
        <v>21.66</v>
      </c>
      <c r="U98" s="10">
        <f>SUM(M98)-N98+C98+E98+D98</f>
        <v>3048.3900000000008</v>
      </c>
      <c r="V98" s="6">
        <f>SUM(I98:K98,N98,O98:T98)</f>
        <v>2085.7200000000003</v>
      </c>
      <c r="W98" s="6">
        <f t="shared" si="3"/>
        <v>5134.1100000000006</v>
      </c>
      <c r="X98" s="7">
        <f t="shared" si="4"/>
        <v>0.40624762617084559</v>
      </c>
      <c r="Y98" s="7">
        <f t="shared" si="5"/>
        <v>0.68420379282178456</v>
      </c>
      <c r="Z98" s="13">
        <f>W99-W98</f>
        <v>-108.03000000000065</v>
      </c>
    </row>
    <row r="99" spans="1:26" x14ac:dyDescent="0.25">
      <c r="A99" s="5" t="s">
        <v>14</v>
      </c>
      <c r="B99" s="14">
        <f>B98+C98+E98+D98</f>
        <v>3048.4</v>
      </c>
      <c r="C99" s="15"/>
      <c r="D99" s="15"/>
      <c r="E99" s="16"/>
      <c r="F99" s="5"/>
      <c r="G99" s="6">
        <v>800</v>
      </c>
      <c r="H99" s="6">
        <f>IF((B99-G99)&lt;0,ROUND(B99/0.675,2),ROUND((((((B99)-G99)*1.14944)+G99)/0.675),2))</f>
        <v>5013.93</v>
      </c>
      <c r="I99" s="6"/>
      <c r="J99" s="6"/>
      <c r="K99" s="6"/>
      <c r="L99" s="6">
        <f>ROUND(H99*0.325,2)</f>
        <v>1629.53</v>
      </c>
      <c r="M99" s="6">
        <f>H99-L99</f>
        <v>3384.4000000000005</v>
      </c>
      <c r="N99" s="6">
        <f>IF((M99-G99)&lt;0,0,ROUND((M99-G99)*0.13,2))</f>
        <v>335.97</v>
      </c>
      <c r="O99" s="6"/>
      <c r="P99" s="6"/>
      <c r="Q99" s="6"/>
      <c r="R99" s="6">
        <f>ROUND($B$5*0.005,2)</f>
        <v>3.49</v>
      </c>
      <c r="S99" s="6">
        <f>ROUND($B$5*0.005,2)</f>
        <v>3.49</v>
      </c>
      <c r="T99" s="6">
        <f>ROUND($H$5*0.005,2)</f>
        <v>5.17</v>
      </c>
      <c r="U99" s="10">
        <f>SUM(M99)-N99</f>
        <v>3048.4300000000003</v>
      </c>
      <c r="V99" s="6">
        <f>L99+N99+R99+S99+T99</f>
        <v>1977.65</v>
      </c>
      <c r="W99" s="6">
        <f t="shared" si="3"/>
        <v>5026.08</v>
      </c>
      <c r="X99" s="7">
        <f t="shared" si="4"/>
        <v>0.39347762073027093</v>
      </c>
      <c r="Y99" s="7">
        <f t="shared" si="5"/>
        <v>0.64874377958490104</v>
      </c>
      <c r="Z99" s="13"/>
    </row>
    <row r="100" spans="1:26" x14ac:dyDescent="0.25">
      <c r="A100" s="1" t="s">
        <v>13</v>
      </c>
      <c r="B100" s="3">
        <f>B98+50</f>
        <v>2800</v>
      </c>
      <c r="C100" s="3">
        <f>C98</f>
        <v>207.9</v>
      </c>
      <c r="D100" s="3">
        <f>D98</f>
        <v>53</v>
      </c>
      <c r="E100" s="3">
        <f>E98</f>
        <v>37.5</v>
      </c>
      <c r="F100" s="1">
        <f>F98</f>
        <v>2</v>
      </c>
      <c r="G100" s="3">
        <f>F100*300</f>
        <v>600</v>
      </c>
      <c r="H100" s="3">
        <f>IF(G100&gt;B100,ROUND(B100/0.69,2),ROUND(((((B100-G100)*1.11111)+G100)/0.69),2))</f>
        <v>4412.2299999999996</v>
      </c>
      <c r="I100" s="3">
        <f>ROUND(H100*0.17,2)</f>
        <v>750.08</v>
      </c>
      <c r="J100" s="3">
        <f>ROUND(H100*0.125,2)</f>
        <v>551.53</v>
      </c>
      <c r="K100" s="3">
        <f>ROUND(H100*0.015,2)</f>
        <v>66.180000000000007</v>
      </c>
      <c r="L100" s="3"/>
      <c r="M100" s="3">
        <f>H100-I100-J100-K100</f>
        <v>3044.44</v>
      </c>
      <c r="N100" s="3">
        <f>IF((H100-I100-J100-K100-G100)&lt;0,0,ROUND((H100-I100-J100-K100-G100)*0.1,2))</f>
        <v>244.44</v>
      </c>
      <c r="O100" s="3">
        <f>ROUND(H100*0.06,2)</f>
        <v>264.73</v>
      </c>
      <c r="P100" s="3">
        <f>ROUND(H100*0.04,2)</f>
        <v>176.49</v>
      </c>
      <c r="Q100" s="3">
        <f>ROUND(H100*0.005,2)</f>
        <v>22.06</v>
      </c>
      <c r="R100" s="3">
        <f>ROUND(B100*0.005,2)</f>
        <v>14</v>
      </c>
      <c r="S100" s="3">
        <f>ROUND(B100*0.005,2)</f>
        <v>14</v>
      </c>
      <c r="T100" s="3">
        <f>ROUND(H100*0.005,2)</f>
        <v>22.06</v>
      </c>
      <c r="U100" s="9">
        <f>SUM(M100)-N100+C100+E100+D100</f>
        <v>3098.4</v>
      </c>
      <c r="V100" s="3">
        <f>SUM(I100:K100,N100,O100:T100)</f>
        <v>2125.5700000000002</v>
      </c>
      <c r="W100" s="3">
        <f t="shared" si="3"/>
        <v>5223.97</v>
      </c>
      <c r="X100" s="4">
        <f t="shared" si="4"/>
        <v>0.40688786497625368</v>
      </c>
      <c r="Y100" s="4">
        <f t="shared" si="5"/>
        <v>0.6860218177123677</v>
      </c>
      <c r="Z100" s="17">
        <f>W101-W100</f>
        <v>-112.75</v>
      </c>
    </row>
    <row r="101" spans="1:26" x14ac:dyDescent="0.25">
      <c r="A101" s="1" t="s">
        <v>14</v>
      </c>
      <c r="B101" s="18">
        <f>B100+C100+E100+D100</f>
        <v>3098.4</v>
      </c>
      <c r="C101" s="18"/>
      <c r="D101" s="18"/>
      <c r="E101" s="18"/>
      <c r="F101" s="1"/>
      <c r="G101" s="3">
        <v>800</v>
      </c>
      <c r="H101" s="3">
        <f>IF((B101-G101)&lt;0,ROUND(B101/0.675,2),ROUND((((((B101)-G101)*1.14944)+G101)/0.675),2))</f>
        <v>5099.07</v>
      </c>
      <c r="I101" s="3"/>
      <c r="J101" s="3"/>
      <c r="K101" s="3"/>
      <c r="L101" s="3">
        <f>ROUND(H101*0.325,2)</f>
        <v>1657.2</v>
      </c>
      <c r="M101" s="3">
        <f>H101-L101</f>
        <v>3441.87</v>
      </c>
      <c r="N101" s="3">
        <f>IF((M101-G101)&lt;0,0,ROUND((M101-G101)*0.13,2))</f>
        <v>343.44</v>
      </c>
      <c r="O101" s="3"/>
      <c r="P101" s="3"/>
      <c r="Q101" s="3"/>
      <c r="R101" s="3">
        <f>ROUND($B$5*0.005,2)</f>
        <v>3.49</v>
      </c>
      <c r="S101" s="3">
        <f>ROUND($B$5*0.005,2)</f>
        <v>3.49</v>
      </c>
      <c r="T101" s="3">
        <f>ROUND($H$5*0.005,2)</f>
        <v>5.17</v>
      </c>
      <c r="U101" s="9">
        <f>SUM(M101)-N101</f>
        <v>3098.43</v>
      </c>
      <c r="V101" s="3">
        <f>L101+N101+R101+S101+T101</f>
        <v>2012.7900000000002</v>
      </c>
      <c r="W101" s="3">
        <f t="shared" si="3"/>
        <v>5111.22</v>
      </c>
      <c r="X101" s="4">
        <f t="shared" si="4"/>
        <v>0.39379834951342341</v>
      </c>
      <c r="Y101" s="4">
        <f t="shared" si="5"/>
        <v>0.64961609589372693</v>
      </c>
      <c r="Z101" s="17"/>
    </row>
    <row r="102" spans="1:26" x14ac:dyDescent="0.25">
      <c r="A102" s="5" t="s">
        <v>13</v>
      </c>
      <c r="B102" s="6">
        <f>B100+50</f>
        <v>2850</v>
      </c>
      <c r="C102" s="6">
        <f>C100</f>
        <v>207.9</v>
      </c>
      <c r="D102" s="6">
        <f>D100</f>
        <v>53</v>
      </c>
      <c r="E102" s="6">
        <f>E100</f>
        <v>37.5</v>
      </c>
      <c r="F102" s="5">
        <f>F100</f>
        <v>2</v>
      </c>
      <c r="G102" s="6">
        <f>F102*300</f>
        <v>600</v>
      </c>
      <c r="H102" s="6">
        <f>IF(G102&gt;B102,ROUND(B102/0.69,2),ROUND(((((B102-G102)*1.11111)+G102)/0.69),2))</f>
        <v>4492.75</v>
      </c>
      <c r="I102" s="6">
        <f>ROUND(H102*0.17,2)</f>
        <v>763.77</v>
      </c>
      <c r="J102" s="6">
        <f>ROUND(H102*0.125,2)</f>
        <v>561.59</v>
      </c>
      <c r="K102" s="6">
        <f>ROUND(H102*0.015,2)</f>
        <v>67.39</v>
      </c>
      <c r="L102" s="6"/>
      <c r="M102" s="6">
        <f>H102-I102-J102-K102</f>
        <v>3100</v>
      </c>
      <c r="N102" s="6">
        <f>IF((H102-I102-J102-K102-G102)&lt;0,0,ROUND((H102-I102-J102-K102-G102)*0.1,2))</f>
        <v>250</v>
      </c>
      <c r="O102" s="6">
        <f>ROUND(H102*0.06,2)</f>
        <v>269.57</v>
      </c>
      <c r="P102" s="6">
        <f>ROUND(H102*0.04,2)</f>
        <v>179.71</v>
      </c>
      <c r="Q102" s="6">
        <f>ROUND(H102*0.005,2)</f>
        <v>22.46</v>
      </c>
      <c r="R102" s="6">
        <f>ROUND(B102*0.005,2)</f>
        <v>14.25</v>
      </c>
      <c r="S102" s="6">
        <f>ROUND(B102*0.005,2)</f>
        <v>14.25</v>
      </c>
      <c r="T102" s="6">
        <f>ROUND(H102*0.005,2)</f>
        <v>22.46</v>
      </c>
      <c r="U102" s="10">
        <f>SUM(M102)-N102+C102+E102+D102</f>
        <v>3148.4</v>
      </c>
      <c r="V102" s="6">
        <f>SUM(I102:K102,N102,O102:T102)</f>
        <v>2165.4500000000003</v>
      </c>
      <c r="W102" s="6">
        <f t="shared" si="3"/>
        <v>5313.85</v>
      </c>
      <c r="X102" s="7">
        <f t="shared" si="4"/>
        <v>0.40751056202188624</v>
      </c>
      <c r="Y102" s="7">
        <f t="shared" si="5"/>
        <v>0.6877938000254098</v>
      </c>
      <c r="Z102" s="13">
        <f>W103-W102</f>
        <v>-117.48999999999978</v>
      </c>
    </row>
    <row r="103" spans="1:26" x14ac:dyDescent="0.25">
      <c r="A103" s="5" t="s">
        <v>14</v>
      </c>
      <c r="B103" s="14">
        <f>B102+C102+E102+D102</f>
        <v>3148.4</v>
      </c>
      <c r="C103" s="15"/>
      <c r="D103" s="15"/>
      <c r="E103" s="16"/>
      <c r="F103" s="5"/>
      <c r="G103" s="6">
        <v>800</v>
      </c>
      <c r="H103" s="6">
        <f>IF((B103-G103)&lt;0,ROUND(B103/0.675,2),ROUND((((((B103)-G103)*1.14944)+G103)/0.675),2))</f>
        <v>5184.21</v>
      </c>
      <c r="I103" s="6"/>
      <c r="J103" s="6"/>
      <c r="K103" s="6"/>
      <c r="L103" s="6">
        <f>ROUND(H103*0.325,2)</f>
        <v>1684.87</v>
      </c>
      <c r="M103" s="6">
        <f>H103-L103</f>
        <v>3499.34</v>
      </c>
      <c r="N103" s="6">
        <f>IF((M103-G103)&lt;0,0,ROUND((M103-G103)*0.13,2))</f>
        <v>350.91</v>
      </c>
      <c r="O103" s="6"/>
      <c r="P103" s="6"/>
      <c r="Q103" s="6"/>
      <c r="R103" s="6">
        <f>ROUND($B$5*0.005,2)</f>
        <v>3.49</v>
      </c>
      <c r="S103" s="6">
        <f>ROUND($B$5*0.005,2)</f>
        <v>3.49</v>
      </c>
      <c r="T103" s="6">
        <f>ROUND($H$5*0.005,2)</f>
        <v>5.17</v>
      </c>
      <c r="U103" s="10">
        <f>SUM(M103)-N103</f>
        <v>3148.4300000000003</v>
      </c>
      <c r="V103" s="6">
        <f>L103+N103+R103+S103+T103</f>
        <v>2047.93</v>
      </c>
      <c r="W103" s="6">
        <f t="shared" si="3"/>
        <v>5196.3600000000006</v>
      </c>
      <c r="X103" s="7">
        <f t="shared" si="4"/>
        <v>0.39410856830550611</v>
      </c>
      <c r="Y103" s="7">
        <f t="shared" si="5"/>
        <v>0.65046070581210313</v>
      </c>
      <c r="Z103" s="13"/>
    </row>
    <row r="104" spans="1:26" x14ac:dyDescent="0.25">
      <c r="A104" s="1" t="s">
        <v>13</v>
      </c>
      <c r="B104" s="3">
        <f>B102+50</f>
        <v>2900</v>
      </c>
      <c r="C104" s="3">
        <f>C102</f>
        <v>207.9</v>
      </c>
      <c r="D104" s="3">
        <f>D102</f>
        <v>53</v>
      </c>
      <c r="E104" s="3">
        <f>E102</f>
        <v>37.5</v>
      </c>
      <c r="F104" s="1">
        <f>F102</f>
        <v>2</v>
      </c>
      <c r="G104" s="3">
        <f>F104*300</f>
        <v>600</v>
      </c>
      <c r="H104" s="3">
        <f>IF(G104&gt;B104,ROUND(B104/0.69,2),ROUND(((((B104-G104)*1.11111)+G104)/0.69),2))</f>
        <v>4573.2700000000004</v>
      </c>
      <c r="I104" s="3">
        <f>ROUND(H104*0.17,2)</f>
        <v>777.46</v>
      </c>
      <c r="J104" s="3">
        <f>ROUND(H104*0.125,2)</f>
        <v>571.66</v>
      </c>
      <c r="K104" s="3">
        <f>ROUND(H104*0.015,2)</f>
        <v>68.599999999999994</v>
      </c>
      <c r="L104" s="3"/>
      <c r="M104" s="3">
        <f>H104-I104-J104-K104</f>
        <v>3155.5500000000006</v>
      </c>
      <c r="N104" s="3">
        <f>IF((H104-I104-J104-K104-G104)&lt;0,0,ROUND((H104-I104-J104-K104-G104)*0.1,2))</f>
        <v>255.56</v>
      </c>
      <c r="O104" s="3">
        <f>ROUND(H104*0.06,2)</f>
        <v>274.39999999999998</v>
      </c>
      <c r="P104" s="3">
        <f>ROUND(H104*0.04,2)</f>
        <v>182.93</v>
      </c>
      <c r="Q104" s="3">
        <f>ROUND(H104*0.005,2)</f>
        <v>22.87</v>
      </c>
      <c r="R104" s="3">
        <f>ROUND(B104*0.005,2)</f>
        <v>14.5</v>
      </c>
      <c r="S104" s="3">
        <f>ROUND(B104*0.005,2)</f>
        <v>14.5</v>
      </c>
      <c r="T104" s="3">
        <f>ROUND(H104*0.005,2)</f>
        <v>22.87</v>
      </c>
      <c r="U104" s="9">
        <f>SUM(M104)-N104+C104+E104+D104</f>
        <v>3198.3900000000008</v>
      </c>
      <c r="V104" s="3">
        <f>SUM(I104:K104,N104,O104:T104)</f>
        <v>2205.3499999999995</v>
      </c>
      <c r="W104" s="3">
        <f t="shared" si="3"/>
        <v>5403.74</v>
      </c>
      <c r="X104" s="4">
        <f t="shared" si="4"/>
        <v>0.40811549038258677</v>
      </c>
      <c r="Y104" s="4">
        <f t="shared" si="5"/>
        <v>0.68951878914078613</v>
      </c>
      <c r="Z104" s="17">
        <f>W105-W104</f>
        <v>-122.23000000000047</v>
      </c>
    </row>
    <row r="105" spans="1:26" x14ac:dyDescent="0.25">
      <c r="A105" s="1" t="s">
        <v>14</v>
      </c>
      <c r="B105" s="18">
        <f>B104+C104+E104+D104</f>
        <v>3198.4</v>
      </c>
      <c r="C105" s="18"/>
      <c r="D105" s="18"/>
      <c r="E105" s="18"/>
      <c r="F105" s="1"/>
      <c r="G105" s="3">
        <v>800</v>
      </c>
      <c r="H105" s="3">
        <f>IF((B105-G105)&lt;0,ROUND(B105/0.675,2),ROUND((((((B105)-G105)*1.14944)+G105)/0.675),2))</f>
        <v>5269.36</v>
      </c>
      <c r="I105" s="3"/>
      <c r="J105" s="3"/>
      <c r="K105" s="3"/>
      <c r="L105" s="3">
        <f>ROUND(H105*0.325,2)</f>
        <v>1712.54</v>
      </c>
      <c r="M105" s="3">
        <f>H105-L105</f>
        <v>3556.8199999999997</v>
      </c>
      <c r="N105" s="3">
        <f>IF((M105-G105)&lt;0,0,ROUND((M105-G105)*0.13,2))</f>
        <v>358.39</v>
      </c>
      <c r="O105" s="3"/>
      <c r="P105" s="3"/>
      <c r="Q105" s="3"/>
      <c r="R105" s="3">
        <f>ROUND($B$5*0.005,2)</f>
        <v>3.49</v>
      </c>
      <c r="S105" s="3">
        <f>ROUND($B$5*0.005,2)</f>
        <v>3.49</v>
      </c>
      <c r="T105" s="3">
        <f>ROUND($H$5*0.005,2)</f>
        <v>5.17</v>
      </c>
      <c r="U105" s="9">
        <f>SUM(M105)-N105</f>
        <v>3198.43</v>
      </c>
      <c r="V105" s="3">
        <f>L105+N105+R105+S105+T105</f>
        <v>2083.0799999999995</v>
      </c>
      <c r="W105" s="3">
        <f t="shared" si="3"/>
        <v>5281.5099999999993</v>
      </c>
      <c r="X105" s="4">
        <f t="shared" si="4"/>
        <v>0.394409932008081</v>
      </c>
      <c r="Y105" s="4">
        <f t="shared" si="5"/>
        <v>0.65128203524854367</v>
      </c>
      <c r="Z105" s="17"/>
    </row>
    <row r="106" spans="1:26" x14ac:dyDescent="0.25">
      <c r="A106" s="5" t="s">
        <v>13</v>
      </c>
      <c r="B106" s="6">
        <f>B104+50</f>
        <v>2950</v>
      </c>
      <c r="C106" s="6">
        <f>C104</f>
        <v>207.9</v>
      </c>
      <c r="D106" s="6">
        <f>D104</f>
        <v>53</v>
      </c>
      <c r="E106" s="6">
        <f>E104</f>
        <v>37.5</v>
      </c>
      <c r="F106" s="5">
        <f>F104</f>
        <v>2</v>
      </c>
      <c r="G106" s="6">
        <f>F106*300</f>
        <v>600</v>
      </c>
      <c r="H106" s="6">
        <f>IF(G106&gt;B106,ROUND(B106/0.69,2),ROUND(((((B106-G106)*1.11111)+G106)/0.69),2))</f>
        <v>4653.78</v>
      </c>
      <c r="I106" s="6">
        <f>ROUND(H106*0.17,2)</f>
        <v>791.14</v>
      </c>
      <c r="J106" s="6">
        <f>ROUND(H106*0.125,2)</f>
        <v>581.72</v>
      </c>
      <c r="K106" s="6">
        <f>ROUND(H106*0.015,2)</f>
        <v>69.81</v>
      </c>
      <c r="L106" s="6"/>
      <c r="M106" s="6">
        <f>H106-I106-J106-K106</f>
        <v>3211.11</v>
      </c>
      <c r="N106" s="6">
        <f>IF((H106-I106-J106-K106-G106)&lt;0,0,ROUND((H106-I106-J106-K106-G106)*0.1,2))</f>
        <v>261.11</v>
      </c>
      <c r="O106" s="6">
        <f>ROUND(H106*0.06,2)</f>
        <v>279.23</v>
      </c>
      <c r="P106" s="6">
        <f>ROUND(H106*0.04,2)</f>
        <v>186.15</v>
      </c>
      <c r="Q106" s="6">
        <f>ROUND(H106*0.005,2)</f>
        <v>23.27</v>
      </c>
      <c r="R106" s="6">
        <f>ROUND(B106*0.005,2)</f>
        <v>14.75</v>
      </c>
      <c r="S106" s="6">
        <f>ROUND(B106*0.005,2)</f>
        <v>14.75</v>
      </c>
      <c r="T106" s="6">
        <f>ROUND(H106*0.005,2)</f>
        <v>23.27</v>
      </c>
      <c r="U106" s="10">
        <f>SUM(M106)-N106+C106+E106+D106</f>
        <v>3248.4</v>
      </c>
      <c r="V106" s="6">
        <f>SUM(I106:K106,N106,O106:T106)</f>
        <v>2245.2000000000003</v>
      </c>
      <c r="W106" s="6">
        <f t="shared" si="3"/>
        <v>5493.6</v>
      </c>
      <c r="X106" s="7">
        <f t="shared" si="4"/>
        <v>0.40869375273045</v>
      </c>
      <c r="Y106" s="7">
        <f t="shared" si="5"/>
        <v>0.69117103804950131</v>
      </c>
      <c r="Z106" s="13">
        <f>W107-W106</f>
        <v>-126.95000000000073</v>
      </c>
    </row>
    <row r="107" spans="1:26" x14ac:dyDescent="0.25">
      <c r="A107" s="5" t="s">
        <v>14</v>
      </c>
      <c r="B107" s="14">
        <f>B106+C106+E106+D106</f>
        <v>3248.4</v>
      </c>
      <c r="C107" s="15"/>
      <c r="D107" s="15"/>
      <c r="E107" s="16"/>
      <c r="F107" s="5"/>
      <c r="G107" s="6">
        <v>800</v>
      </c>
      <c r="H107" s="6">
        <f>IF((B107-G107)&lt;0,ROUND(B107/0.675,2),ROUND((((((B107)-G107)*1.14944)+G107)/0.675),2))</f>
        <v>5354.5</v>
      </c>
      <c r="I107" s="6"/>
      <c r="J107" s="6"/>
      <c r="K107" s="6"/>
      <c r="L107" s="6">
        <f>ROUND(H107*0.325,2)</f>
        <v>1740.21</v>
      </c>
      <c r="M107" s="6">
        <f>H107-L107</f>
        <v>3614.29</v>
      </c>
      <c r="N107" s="6">
        <f>IF((M107-G107)&lt;0,0,ROUND((M107-G107)*0.13,2))</f>
        <v>365.86</v>
      </c>
      <c r="O107" s="6"/>
      <c r="P107" s="6"/>
      <c r="Q107" s="6"/>
      <c r="R107" s="6">
        <f>ROUND($B$5*0.005,2)</f>
        <v>3.49</v>
      </c>
      <c r="S107" s="6">
        <f>ROUND($B$5*0.005,2)</f>
        <v>3.49</v>
      </c>
      <c r="T107" s="6">
        <f>ROUND($H$5*0.005,2)</f>
        <v>5.17</v>
      </c>
      <c r="U107" s="10">
        <f>SUM(M107)-N107</f>
        <v>3248.43</v>
      </c>
      <c r="V107" s="6">
        <f>L107+N107+R107+S107+T107</f>
        <v>2118.2199999999998</v>
      </c>
      <c r="W107" s="6">
        <f t="shared" si="3"/>
        <v>5366.65</v>
      </c>
      <c r="X107" s="7">
        <f t="shared" si="4"/>
        <v>0.39470060466026291</v>
      </c>
      <c r="Y107" s="7">
        <f t="shared" si="5"/>
        <v>0.65207500238576788</v>
      </c>
      <c r="Z107" s="13"/>
    </row>
    <row r="108" spans="1:26" x14ac:dyDescent="0.25">
      <c r="A108" s="1" t="s">
        <v>13</v>
      </c>
      <c r="B108" s="3">
        <f>B106+50</f>
        <v>3000</v>
      </c>
      <c r="C108" s="3">
        <f>C106</f>
        <v>207.9</v>
      </c>
      <c r="D108" s="3">
        <f>D106</f>
        <v>53</v>
      </c>
      <c r="E108" s="3">
        <f>E106</f>
        <v>37.5</v>
      </c>
      <c r="F108" s="1">
        <f>F106</f>
        <v>2</v>
      </c>
      <c r="G108" s="3">
        <f>F108*300</f>
        <v>600</v>
      </c>
      <c r="H108" s="3">
        <f>IF(G108&gt;B108,ROUND(B108/0.69,2),ROUND(((((B108-G108)*1.11111)+G108)/0.69),2))</f>
        <v>4734.3</v>
      </c>
      <c r="I108" s="3">
        <f>ROUND(H108*0.17,2)</f>
        <v>804.83</v>
      </c>
      <c r="J108" s="3">
        <f>ROUND(H108*0.125,2)</f>
        <v>591.79</v>
      </c>
      <c r="K108" s="3">
        <f>ROUND(H108*0.015,2)</f>
        <v>71.010000000000005</v>
      </c>
      <c r="L108" s="3"/>
      <c r="M108" s="3">
        <f>H108-I108-J108-K108</f>
        <v>3266.67</v>
      </c>
      <c r="N108" s="3">
        <f>IF((H108-I108-J108-K108-G108)&lt;0,0,ROUND((H108-I108-J108-K108-G108)*0.1,2))</f>
        <v>266.67</v>
      </c>
      <c r="O108" s="3">
        <f>ROUND(H108*0.06,2)</f>
        <v>284.06</v>
      </c>
      <c r="P108" s="3">
        <f>ROUND(H108*0.04,2)</f>
        <v>189.37</v>
      </c>
      <c r="Q108" s="3">
        <f>ROUND(H108*0.005,2)</f>
        <v>23.67</v>
      </c>
      <c r="R108" s="3">
        <f>ROUND(B108*0.005,2)</f>
        <v>15</v>
      </c>
      <c r="S108" s="3">
        <f>ROUND(B108*0.005,2)</f>
        <v>15</v>
      </c>
      <c r="T108" s="3">
        <f>ROUND(H108*0.005,2)</f>
        <v>23.67</v>
      </c>
      <c r="U108" s="9">
        <f>SUM(M108)-N108+C108+E108+D108</f>
        <v>3298.4</v>
      </c>
      <c r="V108" s="3">
        <f>SUM(I108:K108,N108,O108:T108)</f>
        <v>2285.0700000000002</v>
      </c>
      <c r="W108" s="3">
        <f t="shared" si="3"/>
        <v>5583.47</v>
      </c>
      <c r="X108" s="4">
        <f t="shared" si="4"/>
        <v>0.40925625104101931</v>
      </c>
      <c r="Y108" s="4">
        <f t="shared" si="5"/>
        <v>0.69278134853262185</v>
      </c>
      <c r="Z108" s="17">
        <f>W109-W108</f>
        <v>-131.67000000000098</v>
      </c>
    </row>
    <row r="109" spans="1:26" x14ac:dyDescent="0.25">
      <c r="A109" s="1" t="s">
        <v>14</v>
      </c>
      <c r="B109" s="18">
        <f>B108+C108+E108+D108</f>
        <v>3298.4</v>
      </c>
      <c r="C109" s="18"/>
      <c r="D109" s="18"/>
      <c r="E109" s="18"/>
      <c r="F109" s="1"/>
      <c r="G109" s="3">
        <v>800</v>
      </c>
      <c r="H109" s="3">
        <f>IF((B109-G109)&lt;0,ROUND(B109/0.675,2),ROUND((((((B109)-G109)*1.14944)+G109)/0.675),2))</f>
        <v>5439.65</v>
      </c>
      <c r="I109" s="3"/>
      <c r="J109" s="3"/>
      <c r="K109" s="3"/>
      <c r="L109" s="3">
        <f>ROUND(H109*0.325,2)</f>
        <v>1767.89</v>
      </c>
      <c r="M109" s="3">
        <f>H109-L109</f>
        <v>3671.7599999999993</v>
      </c>
      <c r="N109" s="3">
        <f>IF((M109-G109)&lt;0,0,ROUND((M109-G109)*0.13,2))</f>
        <v>373.33</v>
      </c>
      <c r="O109" s="3"/>
      <c r="P109" s="3"/>
      <c r="Q109" s="3"/>
      <c r="R109" s="3">
        <f>ROUND($B$5*0.005,2)</f>
        <v>3.49</v>
      </c>
      <c r="S109" s="3">
        <f>ROUND($B$5*0.005,2)</f>
        <v>3.49</v>
      </c>
      <c r="T109" s="3">
        <f>ROUND($H$5*0.005,2)</f>
        <v>5.17</v>
      </c>
      <c r="U109" s="9">
        <f>SUM(M109)-N109</f>
        <v>3298.4299999999994</v>
      </c>
      <c r="V109" s="3">
        <f>L109+N109+R109+S109+T109</f>
        <v>2153.37</v>
      </c>
      <c r="W109" s="3">
        <f t="shared" si="3"/>
        <v>5451.7999999999993</v>
      </c>
      <c r="X109" s="4">
        <f t="shared" si="4"/>
        <v>0.39498330826516015</v>
      </c>
      <c r="Y109" s="4">
        <f t="shared" si="5"/>
        <v>0.65284696052364311</v>
      </c>
      <c r="Z109" s="17"/>
    </row>
    <row r="110" spans="1:26" x14ac:dyDescent="0.25">
      <c r="A110" s="5" t="s">
        <v>13</v>
      </c>
      <c r="B110" s="6">
        <f>B108+50</f>
        <v>3050</v>
      </c>
      <c r="C110" s="6">
        <f>C108</f>
        <v>207.9</v>
      </c>
      <c r="D110" s="6">
        <f>D108</f>
        <v>53</v>
      </c>
      <c r="E110" s="6">
        <f>E108</f>
        <v>37.5</v>
      </c>
      <c r="F110" s="5">
        <f>F108</f>
        <v>2</v>
      </c>
      <c r="G110" s="6">
        <f>F110*300</f>
        <v>600</v>
      </c>
      <c r="H110" s="6">
        <f>IF(G110&gt;B110,ROUND(B110/0.69,2),ROUND(((((B110-G110)*1.11111)+G110)/0.69),2))</f>
        <v>4814.8100000000004</v>
      </c>
      <c r="I110" s="6">
        <f>ROUND(H110*0.17,2)</f>
        <v>818.52</v>
      </c>
      <c r="J110" s="6">
        <f>ROUND(H110*0.125,2)</f>
        <v>601.85</v>
      </c>
      <c r="K110" s="6">
        <f>ROUND(H110*0.015,2)</f>
        <v>72.22</v>
      </c>
      <c r="L110" s="6"/>
      <c r="M110" s="6">
        <f>H110-I110-J110-K110</f>
        <v>3322.2200000000007</v>
      </c>
      <c r="N110" s="6">
        <f>IF((H110-I110-J110-K110-G110)&lt;0,0,ROUND((H110-I110-J110-K110-G110)*0.1,2))</f>
        <v>272.22000000000003</v>
      </c>
      <c r="O110" s="6">
        <f>ROUND(H110*0.06,2)</f>
        <v>288.89</v>
      </c>
      <c r="P110" s="6">
        <f>ROUND(H110*0.04,2)</f>
        <v>192.59</v>
      </c>
      <c r="Q110" s="6">
        <f>ROUND(H110*0.005,2)</f>
        <v>24.07</v>
      </c>
      <c r="R110" s="6">
        <f>ROUND(B110*0.005,2)</f>
        <v>15.25</v>
      </c>
      <c r="S110" s="6">
        <f>ROUND(B110*0.005,2)</f>
        <v>15.25</v>
      </c>
      <c r="T110" s="6">
        <f>ROUND(H110*0.005,2)</f>
        <v>24.07</v>
      </c>
      <c r="U110" s="10">
        <f>SUM(M110)-N110+C110+E110+D110</f>
        <v>3348.400000000001</v>
      </c>
      <c r="V110" s="6">
        <f>SUM(I110:K110,N110,O110:T110)</f>
        <v>2324.9300000000003</v>
      </c>
      <c r="W110" s="6">
        <f t="shared" si="3"/>
        <v>5673.3300000000017</v>
      </c>
      <c r="X110" s="7">
        <f t="shared" si="4"/>
        <v>0.40979988824905295</v>
      </c>
      <c r="Y110" s="7">
        <f t="shared" si="5"/>
        <v>0.69434058057579728</v>
      </c>
      <c r="Z110" s="13">
        <f>W111-W110</f>
        <v>-136.39000000000215</v>
      </c>
    </row>
    <row r="111" spans="1:26" x14ac:dyDescent="0.25">
      <c r="A111" s="5" t="s">
        <v>14</v>
      </c>
      <c r="B111" s="14">
        <f>B110+C110+E110+D110</f>
        <v>3348.4</v>
      </c>
      <c r="C111" s="15"/>
      <c r="D111" s="15"/>
      <c r="E111" s="16"/>
      <c r="F111" s="5"/>
      <c r="G111" s="6">
        <v>800</v>
      </c>
      <c r="H111" s="6">
        <f>IF((B111-G111)&lt;0,ROUND(B111/0.675,2),ROUND((((((B111)-G111)*1.14944)+G111)/0.675),2))</f>
        <v>5524.79</v>
      </c>
      <c r="I111" s="6"/>
      <c r="J111" s="6"/>
      <c r="K111" s="6"/>
      <c r="L111" s="6">
        <f>ROUND(H111*0.325,2)</f>
        <v>1795.56</v>
      </c>
      <c r="M111" s="6">
        <f>H111-L111</f>
        <v>3729.23</v>
      </c>
      <c r="N111" s="6">
        <f>IF((M111-G111)&lt;0,0,ROUND((M111-G111)*0.13,2))</f>
        <v>380.8</v>
      </c>
      <c r="O111" s="6"/>
      <c r="P111" s="6"/>
      <c r="Q111" s="6"/>
      <c r="R111" s="6">
        <f>ROUND($B$5*0.005,2)</f>
        <v>3.49</v>
      </c>
      <c r="S111" s="6">
        <f>ROUND($B$5*0.005,2)</f>
        <v>3.49</v>
      </c>
      <c r="T111" s="6">
        <f>ROUND($H$5*0.005,2)</f>
        <v>5.17</v>
      </c>
      <c r="U111" s="10">
        <f>SUM(M111)-N111</f>
        <v>3348.43</v>
      </c>
      <c r="V111" s="6">
        <f>L111+N111+R111+S111+T111</f>
        <v>2188.5099999999998</v>
      </c>
      <c r="W111" s="6">
        <f t="shared" si="3"/>
        <v>5536.94</v>
      </c>
      <c r="X111" s="7">
        <f t="shared" si="4"/>
        <v>0.39525622455724641</v>
      </c>
      <c r="Y111" s="7">
        <f t="shared" si="5"/>
        <v>0.65359287785618925</v>
      </c>
      <c r="Z111" s="13"/>
    </row>
    <row r="112" spans="1:26" x14ac:dyDescent="0.25">
      <c r="A112" s="1" t="s">
        <v>13</v>
      </c>
      <c r="B112" s="3">
        <f>B110+50</f>
        <v>3100</v>
      </c>
      <c r="C112" s="3">
        <f>C110</f>
        <v>207.9</v>
      </c>
      <c r="D112" s="3">
        <f>D110</f>
        <v>53</v>
      </c>
      <c r="E112" s="3">
        <f>E110</f>
        <v>37.5</v>
      </c>
      <c r="F112" s="1">
        <f>F110</f>
        <v>2</v>
      </c>
      <c r="G112" s="3">
        <f>F112*300</f>
        <v>600</v>
      </c>
      <c r="H112" s="3">
        <f>IF(G112&gt;B112,ROUND(B112/0.69,2),ROUND(((((B112-G112)*1.11111)+G112)/0.69),2))</f>
        <v>4895.33</v>
      </c>
      <c r="I112" s="3">
        <f>ROUND(H112*0.17,2)</f>
        <v>832.21</v>
      </c>
      <c r="J112" s="3">
        <f>ROUND(H112*0.125,2)</f>
        <v>611.91999999999996</v>
      </c>
      <c r="K112" s="3">
        <f>ROUND(H112*0.015,2)</f>
        <v>73.430000000000007</v>
      </c>
      <c r="L112" s="3"/>
      <c r="M112" s="3">
        <f>H112-I112-J112-K112</f>
        <v>3377.77</v>
      </c>
      <c r="N112" s="3">
        <f>IF((H112-I112-J112-K112-G112)&lt;0,0,ROUND((H112-I112-J112-K112-G112)*0.1,2))</f>
        <v>277.77999999999997</v>
      </c>
      <c r="O112" s="3">
        <f>ROUND(H112*0.06,2)</f>
        <v>293.72000000000003</v>
      </c>
      <c r="P112" s="3">
        <f>ROUND(H112*0.04,2)</f>
        <v>195.81</v>
      </c>
      <c r="Q112" s="3">
        <f>ROUND(H112*0.005,2)</f>
        <v>24.48</v>
      </c>
      <c r="R112" s="3">
        <f>ROUND(B112*0.005,2)</f>
        <v>15.5</v>
      </c>
      <c r="S112" s="3">
        <f>ROUND(B112*0.005,2)</f>
        <v>15.5</v>
      </c>
      <c r="T112" s="3">
        <f>ROUND(H112*0.005,2)</f>
        <v>24.48</v>
      </c>
      <c r="U112" s="9">
        <f>SUM(M112)-N112+C112+E112+D112</f>
        <v>3398.39</v>
      </c>
      <c r="V112" s="3">
        <f>SUM(I112:K112,N112,O112:T112)</f>
        <v>2364.8300000000004</v>
      </c>
      <c r="W112" s="3">
        <f t="shared" si="3"/>
        <v>5763.22</v>
      </c>
      <c r="X112" s="4">
        <f t="shared" si="4"/>
        <v>0.41033137725091184</v>
      </c>
      <c r="Y112" s="4">
        <f t="shared" si="5"/>
        <v>0.69586774914003413</v>
      </c>
      <c r="Z112" s="17">
        <f>W113-W112</f>
        <v>-141.14000000000033</v>
      </c>
    </row>
    <row r="113" spans="1:58" x14ac:dyDescent="0.25">
      <c r="A113" s="1" t="s">
        <v>14</v>
      </c>
      <c r="B113" s="18">
        <f>B112+C112+E112+D112</f>
        <v>3398.4</v>
      </c>
      <c r="C113" s="18"/>
      <c r="D113" s="18"/>
      <c r="E113" s="18"/>
      <c r="F113" s="1"/>
      <c r="G113" s="3">
        <v>800</v>
      </c>
      <c r="H113" s="3">
        <f>IF((B113-G113)&lt;0,ROUND(B113/0.675,2),ROUND((((((B113)-G113)*1.14944)+G113)/0.675),2))</f>
        <v>5609.93</v>
      </c>
      <c r="I113" s="3"/>
      <c r="J113" s="3"/>
      <c r="K113" s="3"/>
      <c r="L113" s="3">
        <f>ROUND(H113*0.325,2)</f>
        <v>1823.23</v>
      </c>
      <c r="M113" s="3">
        <f>H113-L113</f>
        <v>3786.7000000000003</v>
      </c>
      <c r="N113" s="3">
        <f>IF((M113-G113)&lt;0,0,ROUND((M113-G113)*0.13,2))</f>
        <v>388.27</v>
      </c>
      <c r="O113" s="3"/>
      <c r="P113" s="3"/>
      <c r="Q113" s="3"/>
      <c r="R113" s="3">
        <f>ROUND($B$5*0.005,2)</f>
        <v>3.49</v>
      </c>
      <c r="S113" s="3">
        <f>ROUND($B$5*0.005,2)</f>
        <v>3.49</v>
      </c>
      <c r="T113" s="3">
        <f>ROUND($H$5*0.005,2)</f>
        <v>5.17</v>
      </c>
      <c r="U113" s="9">
        <f>SUM(M113)-N113</f>
        <v>3398.4300000000003</v>
      </c>
      <c r="V113" s="3">
        <f>L113+N113+R113+S113+T113</f>
        <v>2223.6499999999996</v>
      </c>
      <c r="W113" s="3">
        <f t="shared" si="3"/>
        <v>5622.08</v>
      </c>
      <c r="X113" s="4">
        <f t="shared" si="4"/>
        <v>0.39552087483635945</v>
      </c>
      <c r="Y113" s="4">
        <f t="shared" si="5"/>
        <v>0.65431684630844222</v>
      </c>
      <c r="Z113" s="17"/>
    </row>
    <row r="114" spans="1:58" x14ac:dyDescent="0.25">
      <c r="A114" s="5" t="s">
        <v>13</v>
      </c>
      <c r="B114" s="6">
        <f>B112+50</f>
        <v>3150</v>
      </c>
      <c r="C114" s="6">
        <f>C112</f>
        <v>207.9</v>
      </c>
      <c r="D114" s="6">
        <f>D112</f>
        <v>53</v>
      </c>
      <c r="E114" s="6">
        <f>E112</f>
        <v>37.5</v>
      </c>
      <c r="F114" s="5">
        <f>F112</f>
        <v>2</v>
      </c>
      <c r="G114" s="6">
        <f>F114*300</f>
        <v>600</v>
      </c>
      <c r="H114" s="6">
        <f>IF(G114&gt;B114,ROUND(B114/0.69,2),ROUND(((((B114-G114)*1.11111)+G114)/0.69),2))</f>
        <v>4975.84</v>
      </c>
      <c r="I114" s="6">
        <f>ROUND(H114*0.17,2)</f>
        <v>845.89</v>
      </c>
      <c r="J114" s="6">
        <f>ROUND(H114*0.125,2)</f>
        <v>621.98</v>
      </c>
      <c r="K114" s="6">
        <f>ROUND(H114*0.015,2)</f>
        <v>74.64</v>
      </c>
      <c r="L114" s="6"/>
      <c r="M114" s="6">
        <f>H114-I114-J114-K114</f>
        <v>3433.33</v>
      </c>
      <c r="N114" s="6">
        <f>IF((H114-I114-J114-K114-G114)&lt;0,0,ROUND((H114-I114-J114-K114-G114)*0.1,2))</f>
        <v>283.33</v>
      </c>
      <c r="O114" s="6">
        <f>ROUND(H114*0.06,2)</f>
        <v>298.55</v>
      </c>
      <c r="P114" s="6">
        <f>ROUND(H114*0.04,2)</f>
        <v>199.03</v>
      </c>
      <c r="Q114" s="6">
        <f>ROUND(H114*0.005,2)</f>
        <v>24.88</v>
      </c>
      <c r="R114" s="6">
        <f>ROUND(B114*0.005,2)</f>
        <v>15.75</v>
      </c>
      <c r="S114" s="6">
        <f>ROUND(B114*0.005,2)</f>
        <v>15.75</v>
      </c>
      <c r="T114" s="6">
        <f>ROUND(H114*0.005,2)</f>
        <v>24.88</v>
      </c>
      <c r="U114" s="10">
        <f>SUM(M114)-N114+C114+E114+D114</f>
        <v>3448.4</v>
      </c>
      <c r="V114" s="6">
        <f>SUM(I114:K114,N114,O114:T114)</f>
        <v>2404.6800000000003</v>
      </c>
      <c r="W114" s="6">
        <f t="shared" si="3"/>
        <v>5853.08</v>
      </c>
      <c r="X114" s="7">
        <f t="shared" si="4"/>
        <v>0.41084010469701426</v>
      </c>
      <c r="Y114" s="7">
        <f t="shared" si="5"/>
        <v>0.69733209604454249</v>
      </c>
      <c r="Z114" s="13">
        <f>W115-W114</f>
        <v>-145.85000000000036</v>
      </c>
    </row>
    <row r="115" spans="1:58" x14ac:dyDescent="0.25">
      <c r="A115" s="5" t="s">
        <v>14</v>
      </c>
      <c r="B115" s="14">
        <f>B114+C114+E114+D114</f>
        <v>3448.4</v>
      </c>
      <c r="C115" s="15"/>
      <c r="D115" s="15"/>
      <c r="E115" s="16"/>
      <c r="F115" s="5"/>
      <c r="G115" s="6">
        <v>800</v>
      </c>
      <c r="H115" s="6">
        <f>IF((B115-G115)&lt;0,ROUND(B115/0.675,2),ROUND((((((B115)-G115)*1.14944)+G115)/0.675),2))</f>
        <v>5695.08</v>
      </c>
      <c r="I115" s="6"/>
      <c r="J115" s="6"/>
      <c r="K115" s="6"/>
      <c r="L115" s="6">
        <f>ROUND(H115*0.325,2)</f>
        <v>1850.9</v>
      </c>
      <c r="M115" s="6">
        <f>H115-L115</f>
        <v>3844.18</v>
      </c>
      <c r="N115" s="6">
        <f>IF((M115-G115)&lt;0,0,ROUND((M115-G115)*0.13,2))</f>
        <v>395.74</v>
      </c>
      <c r="O115" s="6"/>
      <c r="P115" s="6"/>
      <c r="Q115" s="6"/>
      <c r="R115" s="6">
        <f>ROUND($B$5*0.005,2)</f>
        <v>3.49</v>
      </c>
      <c r="S115" s="6">
        <f>ROUND($B$5*0.005,2)</f>
        <v>3.49</v>
      </c>
      <c r="T115" s="6">
        <f>ROUND($H$5*0.005,2)</f>
        <v>5.17</v>
      </c>
      <c r="U115" s="10">
        <f>SUM(M115)-N115</f>
        <v>3448.4399999999996</v>
      </c>
      <c r="V115" s="6">
        <f>L115+N115+R115+S115+T115</f>
        <v>2258.79</v>
      </c>
      <c r="W115" s="6">
        <f t="shared" si="3"/>
        <v>5707.23</v>
      </c>
      <c r="X115" s="7">
        <f t="shared" si="4"/>
        <v>0.39577693557119659</v>
      </c>
      <c r="Y115" s="7">
        <f t="shared" si="5"/>
        <v>0.65501792114695345</v>
      </c>
      <c r="Z115" s="13"/>
    </row>
    <row r="116" spans="1:58" x14ac:dyDescent="0.25">
      <c r="A116" s="1" t="s">
        <v>13</v>
      </c>
      <c r="B116" s="3">
        <f>B114+50</f>
        <v>3200</v>
      </c>
      <c r="C116" s="3">
        <f>C114</f>
        <v>207.9</v>
      </c>
      <c r="D116" s="3">
        <f>D114</f>
        <v>53</v>
      </c>
      <c r="E116" s="3">
        <f>E114</f>
        <v>37.5</v>
      </c>
      <c r="F116" s="1">
        <f>F114</f>
        <v>2</v>
      </c>
      <c r="G116" s="3">
        <f>F116*300</f>
        <v>600</v>
      </c>
      <c r="H116" s="3">
        <f>IF(G116&gt;B116,ROUND(B116/0.69,2),ROUND(((((B116-G116)*1.11111)+G116)/0.69),2))</f>
        <v>5056.3599999999997</v>
      </c>
      <c r="I116" s="3">
        <f>ROUND(H116*0.17,2)</f>
        <v>859.58</v>
      </c>
      <c r="J116" s="3">
        <f>ROUND(H116*0.125,2)</f>
        <v>632.04999999999995</v>
      </c>
      <c r="K116" s="3">
        <f>ROUND(H116*0.015,2)</f>
        <v>75.849999999999994</v>
      </c>
      <c r="L116" s="3"/>
      <c r="M116" s="3">
        <f>H116-I116-J116-K116</f>
        <v>3488.8799999999997</v>
      </c>
      <c r="N116" s="3">
        <f>IF((H116-I116-J116-K116-G116)&lt;0,0,ROUND((H116-I116-J116-K116-G116)*0.1,2))</f>
        <v>288.89</v>
      </c>
      <c r="O116" s="3">
        <f>ROUND(H116*0.06,2)</f>
        <v>303.38</v>
      </c>
      <c r="P116" s="3">
        <f>ROUND(H116*0.04,2)</f>
        <v>202.25</v>
      </c>
      <c r="Q116" s="3">
        <f>ROUND(H116*0.005,2)</f>
        <v>25.28</v>
      </c>
      <c r="R116" s="3">
        <f>ROUND(B116*0.005,2)</f>
        <v>16</v>
      </c>
      <c r="S116" s="3">
        <f>ROUND(B116*0.005,2)</f>
        <v>16</v>
      </c>
      <c r="T116" s="3">
        <f>ROUND(H116*0.005,2)</f>
        <v>25.28</v>
      </c>
      <c r="U116" s="9">
        <f>SUM(M116)-N116+C116+E116+D116</f>
        <v>3498.39</v>
      </c>
      <c r="V116" s="3">
        <f>SUM(I116:K116,N116,O116:T116)</f>
        <v>2444.5600000000004</v>
      </c>
      <c r="W116" s="3">
        <f t="shared" si="3"/>
        <v>5942.9500000000007</v>
      </c>
      <c r="X116" s="4">
        <f t="shared" si="4"/>
        <v>0.41133780361604927</v>
      </c>
      <c r="Y116" s="4">
        <f t="shared" si="5"/>
        <v>0.69876714717341415</v>
      </c>
      <c r="Z116" s="17">
        <f>W117-W116</f>
        <v>-150.58000000000084</v>
      </c>
    </row>
    <row r="117" spans="1:58" x14ac:dyDescent="0.25">
      <c r="A117" s="1" t="s">
        <v>14</v>
      </c>
      <c r="B117" s="18">
        <f>B116+C116+E116+D116</f>
        <v>3498.4</v>
      </c>
      <c r="C117" s="18"/>
      <c r="D117" s="18"/>
      <c r="E117" s="18"/>
      <c r="F117" s="1"/>
      <c r="G117" s="3">
        <v>800</v>
      </c>
      <c r="H117" s="3">
        <f>IF((B117-G117)&lt;0,ROUND(B117/0.675,2),ROUND((((((B117)-G117)*1.14944)+G117)/0.675),2))</f>
        <v>5780.22</v>
      </c>
      <c r="I117" s="3"/>
      <c r="J117" s="3"/>
      <c r="K117" s="3"/>
      <c r="L117" s="3">
        <f>ROUND(H117*0.325,2)</f>
        <v>1878.57</v>
      </c>
      <c r="M117" s="3">
        <f>H117-L117</f>
        <v>3901.6500000000005</v>
      </c>
      <c r="N117" s="3">
        <f>IF((M117-G117)&lt;0,0,ROUND((M117-G117)*0.13,2))</f>
        <v>403.21</v>
      </c>
      <c r="O117" s="3"/>
      <c r="P117" s="3"/>
      <c r="Q117" s="3"/>
      <c r="R117" s="3">
        <f>ROUND($B$5*0.005,2)</f>
        <v>3.49</v>
      </c>
      <c r="S117" s="3">
        <f>ROUND($B$5*0.005,2)</f>
        <v>3.49</v>
      </c>
      <c r="T117" s="3">
        <f>ROUND($H$5*0.005,2)</f>
        <v>5.17</v>
      </c>
      <c r="U117" s="9">
        <f>SUM(M117)-N117</f>
        <v>3498.4400000000005</v>
      </c>
      <c r="V117" s="3">
        <f>L117+N117+R117+S117+T117</f>
        <v>2293.9299999999994</v>
      </c>
      <c r="W117" s="3">
        <f t="shared" si="3"/>
        <v>5792.37</v>
      </c>
      <c r="X117" s="4">
        <f t="shared" si="4"/>
        <v>0.3960261516443182</v>
      </c>
      <c r="Y117" s="4">
        <f t="shared" si="5"/>
        <v>0.65570082665416562</v>
      </c>
      <c r="Z117" s="17"/>
    </row>
    <row r="123" spans="1:58" x14ac:dyDescent="0.25">
      <c r="A123" t="str">
        <f>B3</f>
        <v>Plata</v>
      </c>
      <c r="B123">
        <f>B4</f>
        <v>400</v>
      </c>
      <c r="C123">
        <f>B6</f>
        <v>450</v>
      </c>
      <c r="D123">
        <f>B8</f>
        <v>500</v>
      </c>
      <c r="E123">
        <f>B10</f>
        <v>550</v>
      </c>
      <c r="F123">
        <f>B12</f>
        <v>600</v>
      </c>
      <c r="G123">
        <f>B14</f>
        <v>650</v>
      </c>
      <c r="H123">
        <f>B16</f>
        <v>700</v>
      </c>
      <c r="I123">
        <f>B18</f>
        <v>750</v>
      </c>
      <c r="J123">
        <f>B20</f>
        <v>800</v>
      </c>
      <c r="K123">
        <f>B22</f>
        <v>850</v>
      </c>
      <c r="L123">
        <f>B24</f>
        <v>900</v>
      </c>
      <c r="M123">
        <f>B26</f>
        <v>950</v>
      </c>
      <c r="N123">
        <f>B28</f>
        <v>1000</v>
      </c>
      <c r="O123">
        <f>B30</f>
        <v>1050</v>
      </c>
      <c r="P123">
        <f>B32</f>
        <v>1100</v>
      </c>
      <c r="Q123">
        <f>B34</f>
        <v>1150</v>
      </c>
      <c r="R123">
        <f>B36</f>
        <v>1200</v>
      </c>
      <c r="S123">
        <f>B38</f>
        <v>1250</v>
      </c>
      <c r="T123">
        <f>B40</f>
        <v>1300</v>
      </c>
      <c r="U123">
        <f>B42</f>
        <v>1350</v>
      </c>
      <c r="V123">
        <f>B44</f>
        <v>1400</v>
      </c>
      <c r="W123">
        <f>B46</f>
        <v>1450</v>
      </c>
      <c r="X123">
        <f>B48</f>
        <v>1500</v>
      </c>
      <c r="Y123">
        <f>B50</f>
        <v>1550</v>
      </c>
      <c r="Z123">
        <f>B52</f>
        <v>1600</v>
      </c>
      <c r="AA123">
        <f>B54</f>
        <v>1650</v>
      </c>
      <c r="AB123">
        <f>B56</f>
        <v>1700</v>
      </c>
      <c r="AC123">
        <f>B58</f>
        <v>1750</v>
      </c>
      <c r="AD123">
        <f>B60</f>
        <v>1800</v>
      </c>
      <c r="AE123">
        <f>B62</f>
        <v>1850</v>
      </c>
      <c r="AF123">
        <f>B64</f>
        <v>1900</v>
      </c>
      <c r="AG123">
        <f>B66</f>
        <v>1950</v>
      </c>
      <c r="AH123">
        <f>B68</f>
        <v>2000</v>
      </c>
      <c r="AI123">
        <f>B70</f>
        <v>2050</v>
      </c>
      <c r="AJ123">
        <f>B72</f>
        <v>2100</v>
      </c>
      <c r="AK123">
        <f>B74</f>
        <v>2150</v>
      </c>
      <c r="AL123">
        <f>B76</f>
        <v>2200</v>
      </c>
      <c r="AM123">
        <f>B78</f>
        <v>2250</v>
      </c>
      <c r="AN123">
        <f>B80</f>
        <v>2300</v>
      </c>
      <c r="AO123">
        <f>B82</f>
        <v>2350</v>
      </c>
      <c r="AP123">
        <f>B84</f>
        <v>2400</v>
      </c>
      <c r="AQ123">
        <f>B86</f>
        <v>2450</v>
      </c>
      <c r="AR123">
        <f>B88</f>
        <v>2500</v>
      </c>
      <c r="AS123">
        <f>B90</f>
        <v>2550</v>
      </c>
      <c r="AT123">
        <f>B92</f>
        <v>2600</v>
      </c>
      <c r="AU123">
        <f>B94</f>
        <v>2650</v>
      </c>
      <c r="AV123">
        <f>B96</f>
        <v>2700</v>
      </c>
      <c r="AW123">
        <f>B98</f>
        <v>2750</v>
      </c>
      <c r="AX123">
        <f>B100</f>
        <v>2800</v>
      </c>
      <c r="AY123">
        <f>B102</f>
        <v>2850</v>
      </c>
      <c r="AZ123">
        <f>B104</f>
        <v>2900</v>
      </c>
      <c r="BA123">
        <f>B106</f>
        <v>2950</v>
      </c>
      <c r="BB123">
        <f>B108</f>
        <v>3000</v>
      </c>
      <c r="BC123">
        <f>B110</f>
        <v>3050</v>
      </c>
      <c r="BD123">
        <f>B112</f>
        <v>3100</v>
      </c>
      <c r="BE123">
        <f>B114</f>
        <v>3150</v>
      </c>
      <c r="BF123">
        <f>B116</f>
        <v>3200</v>
      </c>
    </row>
    <row r="124" spans="1:58" x14ac:dyDescent="0.25">
      <c r="A124" t="str">
        <f>Z3</f>
        <v>Trošak +/-</v>
      </c>
      <c r="B124">
        <f>Z4</f>
        <v>100.94000000000005</v>
      </c>
      <c r="C124">
        <f>Z6</f>
        <v>94.080000000000155</v>
      </c>
      <c r="D124">
        <f>Z8</f>
        <v>87.210000000000036</v>
      </c>
      <c r="E124">
        <f>Z10</f>
        <v>91.059999999999945</v>
      </c>
      <c r="F124">
        <f>Z12</f>
        <v>95.279999999999973</v>
      </c>
      <c r="G124">
        <f>Z14</f>
        <v>90.560000000000173</v>
      </c>
      <c r="H124">
        <f>Z16</f>
        <v>85.830000000000382</v>
      </c>
      <c r="I124">
        <f>Z18</f>
        <v>81.090000000000146</v>
      </c>
      <c r="J124">
        <f>Z20</f>
        <v>76.349999999999682</v>
      </c>
      <c r="K124">
        <f>Z22</f>
        <v>71.639999999999873</v>
      </c>
      <c r="L124">
        <f>Z24</f>
        <v>66.910000000000082</v>
      </c>
      <c r="M124">
        <f>Z26</f>
        <v>62.169999999999618</v>
      </c>
      <c r="N124">
        <f>Z28</f>
        <v>57.450000000000045</v>
      </c>
      <c r="O124">
        <f>Z30</f>
        <v>52.730000000000018</v>
      </c>
      <c r="P124">
        <f>Z32</f>
        <v>48.009999999999309</v>
      </c>
      <c r="Q124">
        <f>Z34</f>
        <v>43.269999999999527</v>
      </c>
      <c r="R124">
        <f>Z36</f>
        <v>38.529999999999745</v>
      </c>
      <c r="S124">
        <f>Z38</f>
        <v>33.819999999999709</v>
      </c>
      <c r="T124">
        <f>Z40</f>
        <v>29.090000000000146</v>
      </c>
      <c r="U124">
        <f>Z42</f>
        <v>24.350000000000364</v>
      </c>
      <c r="V124">
        <f>Z44</f>
        <v>19.630000000000564</v>
      </c>
      <c r="W124">
        <f>Z46</f>
        <v>14.909999999999854</v>
      </c>
      <c r="X124">
        <f>Z48</f>
        <v>10.179999999999836</v>
      </c>
      <c r="Y124">
        <f>Z50</f>
        <v>5.4499999999998181</v>
      </c>
      <c r="Z124">
        <f>Z52</f>
        <v>0.71999999999979991</v>
      </c>
      <c r="AA124">
        <f>Z54</f>
        <v>-3.9999999999995453</v>
      </c>
      <c r="AB124">
        <f>Z56</f>
        <v>-8.7300000000004729</v>
      </c>
      <c r="AC124">
        <f>Z58</f>
        <v>-13.490000000000691</v>
      </c>
      <c r="AD124">
        <f>Z60</f>
        <v>-18.200000000000273</v>
      </c>
      <c r="AE124">
        <f>Z62</f>
        <v>-22.930000000000291</v>
      </c>
      <c r="AF124">
        <f>Z64</f>
        <v>-27.649999999999636</v>
      </c>
      <c r="AG124">
        <f>Z66</f>
        <v>-32.389999999999418</v>
      </c>
      <c r="AH124">
        <f>Z68</f>
        <v>-37.109999999999673</v>
      </c>
      <c r="AI124">
        <f>Z70</f>
        <v>-41.829999999999927</v>
      </c>
      <c r="AJ124">
        <f>Z72</f>
        <v>-46.569999999999709</v>
      </c>
      <c r="AK124">
        <f>Z74</f>
        <v>-51.300000000000637</v>
      </c>
      <c r="AL124">
        <f>Z76</f>
        <v>-56.010000000000218</v>
      </c>
      <c r="AM124">
        <f>Z78</f>
        <v>-60.739999999999782</v>
      </c>
      <c r="AN124">
        <f>Z80</f>
        <v>-65.479999999999563</v>
      </c>
      <c r="AO124">
        <f>Z82</f>
        <v>-70.210000000000036</v>
      </c>
      <c r="AP124">
        <f>Z84</f>
        <v>-74.929999999999382</v>
      </c>
      <c r="AQ124">
        <f>Z86</f>
        <v>-79.660000000000764</v>
      </c>
      <c r="AR124">
        <f>Z88</f>
        <v>-84.399999999999636</v>
      </c>
      <c r="AS124">
        <f>Z90</f>
        <v>-89.130000000000109</v>
      </c>
      <c r="AT124">
        <f>Z92</f>
        <v>-93.840000000001055</v>
      </c>
      <c r="AU124">
        <f>Z94</f>
        <v>-98.56999999999789</v>
      </c>
      <c r="AV124">
        <f>Z96</f>
        <v>-103.30999999999949</v>
      </c>
      <c r="AW124">
        <f>Z98</f>
        <v>-108.03000000000065</v>
      </c>
      <c r="AX124">
        <f>Z100</f>
        <v>-112.75</v>
      </c>
      <c r="AY124">
        <f>Z102</f>
        <v>-117.48999999999978</v>
      </c>
      <c r="AZ124">
        <f>Z104</f>
        <v>-122.23000000000047</v>
      </c>
      <c r="BA124">
        <f>Z106</f>
        <v>-126.95000000000073</v>
      </c>
      <c r="BB124">
        <f>Z108</f>
        <v>-131.67000000000098</v>
      </c>
      <c r="BC124">
        <f>Z110</f>
        <v>-136.39000000000215</v>
      </c>
      <c r="BD124">
        <f>Z112</f>
        <v>-141.14000000000033</v>
      </c>
      <c r="BE124">
        <f>Z114</f>
        <v>-145.85000000000036</v>
      </c>
      <c r="BF124">
        <f>Z116</f>
        <v>-150.58000000000084</v>
      </c>
    </row>
  </sheetData>
  <mergeCells count="115">
    <mergeCell ref="Z112:Z113"/>
    <mergeCell ref="B113:E113"/>
    <mergeCell ref="Z114:Z115"/>
    <mergeCell ref="B115:E115"/>
    <mergeCell ref="Z116:Z117"/>
    <mergeCell ref="B117:E117"/>
    <mergeCell ref="Z106:Z107"/>
    <mergeCell ref="B107:E107"/>
    <mergeCell ref="Z108:Z109"/>
    <mergeCell ref="B109:E109"/>
    <mergeCell ref="Z110:Z111"/>
    <mergeCell ref="B111:E111"/>
    <mergeCell ref="Z100:Z101"/>
    <mergeCell ref="B101:E101"/>
    <mergeCell ref="Z102:Z103"/>
    <mergeCell ref="B103:E103"/>
    <mergeCell ref="Z104:Z105"/>
    <mergeCell ref="B105:E105"/>
    <mergeCell ref="Z94:Z95"/>
    <mergeCell ref="B95:E95"/>
    <mergeCell ref="Z96:Z97"/>
    <mergeCell ref="B97:E97"/>
    <mergeCell ref="Z98:Z99"/>
    <mergeCell ref="B99:E99"/>
    <mergeCell ref="Z88:Z89"/>
    <mergeCell ref="B89:E89"/>
    <mergeCell ref="Z90:Z91"/>
    <mergeCell ref="B91:E91"/>
    <mergeCell ref="Z92:Z93"/>
    <mergeCell ref="B93:E93"/>
    <mergeCell ref="Z82:Z83"/>
    <mergeCell ref="B83:E83"/>
    <mergeCell ref="Z84:Z85"/>
    <mergeCell ref="B85:E85"/>
    <mergeCell ref="Z86:Z87"/>
    <mergeCell ref="B87:E87"/>
    <mergeCell ref="Z76:Z77"/>
    <mergeCell ref="B77:E77"/>
    <mergeCell ref="Z78:Z79"/>
    <mergeCell ref="B79:E79"/>
    <mergeCell ref="Z80:Z81"/>
    <mergeCell ref="B81:E81"/>
    <mergeCell ref="Z70:Z71"/>
    <mergeCell ref="B71:E71"/>
    <mergeCell ref="Z72:Z73"/>
    <mergeCell ref="B73:E73"/>
    <mergeCell ref="Z74:Z75"/>
    <mergeCell ref="B75:E75"/>
    <mergeCell ref="Z64:Z65"/>
    <mergeCell ref="B65:E65"/>
    <mergeCell ref="Z66:Z67"/>
    <mergeCell ref="B67:E67"/>
    <mergeCell ref="Z68:Z69"/>
    <mergeCell ref="B69:E69"/>
    <mergeCell ref="Z58:Z59"/>
    <mergeCell ref="B59:E59"/>
    <mergeCell ref="Z60:Z61"/>
    <mergeCell ref="B61:E61"/>
    <mergeCell ref="Z62:Z63"/>
    <mergeCell ref="B63:E63"/>
    <mergeCell ref="Z52:Z53"/>
    <mergeCell ref="B53:E53"/>
    <mergeCell ref="Z54:Z55"/>
    <mergeCell ref="B55:E55"/>
    <mergeCell ref="Z56:Z57"/>
    <mergeCell ref="B57:E57"/>
    <mergeCell ref="Z46:Z47"/>
    <mergeCell ref="B47:E47"/>
    <mergeCell ref="Z48:Z49"/>
    <mergeCell ref="B49:E49"/>
    <mergeCell ref="Z50:Z51"/>
    <mergeCell ref="B51:E51"/>
    <mergeCell ref="Z40:Z41"/>
    <mergeCell ref="B41:E41"/>
    <mergeCell ref="Z42:Z43"/>
    <mergeCell ref="B43:E43"/>
    <mergeCell ref="Z44:Z45"/>
    <mergeCell ref="B45:E45"/>
    <mergeCell ref="Z34:Z35"/>
    <mergeCell ref="B35:E35"/>
    <mergeCell ref="Z36:Z37"/>
    <mergeCell ref="B37:E37"/>
    <mergeCell ref="Z38:Z39"/>
    <mergeCell ref="B39:E39"/>
    <mergeCell ref="Z28:Z29"/>
    <mergeCell ref="B29:E29"/>
    <mergeCell ref="Z30:Z31"/>
    <mergeCell ref="B31:E31"/>
    <mergeCell ref="Z32:Z33"/>
    <mergeCell ref="B33:E33"/>
    <mergeCell ref="Z22:Z23"/>
    <mergeCell ref="B23:E23"/>
    <mergeCell ref="Z24:Z25"/>
    <mergeCell ref="B25:E25"/>
    <mergeCell ref="Z26:Z27"/>
    <mergeCell ref="B27:E27"/>
    <mergeCell ref="Z16:Z17"/>
    <mergeCell ref="B17:E17"/>
    <mergeCell ref="Z18:Z19"/>
    <mergeCell ref="B19:E19"/>
    <mergeCell ref="Z20:Z21"/>
    <mergeCell ref="B21:E21"/>
    <mergeCell ref="Z10:Z11"/>
    <mergeCell ref="B11:E11"/>
    <mergeCell ref="Z12:Z13"/>
    <mergeCell ref="B13:E13"/>
    <mergeCell ref="Z14:Z15"/>
    <mergeCell ref="B15:E15"/>
    <mergeCell ref="A1:AA2"/>
    <mergeCell ref="Z4:Z5"/>
    <mergeCell ref="B5:E5"/>
    <mergeCell ref="Z6:Z7"/>
    <mergeCell ref="B7:E7"/>
    <mergeCell ref="Z8:Z9"/>
    <mergeCell ref="B9:E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4C42D-DEDF-4AEE-B3F1-501E027B5346}">
  <dimension ref="A1:BF124"/>
  <sheetViews>
    <sheetView zoomScale="85" zoomScaleNormal="85" workbookViewId="0">
      <selection activeCell="F5" sqref="F5"/>
    </sheetView>
  </sheetViews>
  <sheetFormatPr defaultRowHeight="15" x14ac:dyDescent="0.25"/>
  <cols>
    <col min="4" max="4" width="9.5703125" bestFit="1" customWidth="1"/>
    <col min="5" max="5" width="10.5703125" bestFit="1" customWidth="1"/>
    <col min="12" max="12" width="22" bestFit="1" customWidth="1"/>
    <col min="13" max="13" width="12.7109375" bestFit="1" customWidth="1"/>
    <col min="14" max="14" width="9.5703125" bestFit="1" customWidth="1"/>
    <col min="21" max="21" width="11.85546875" bestFit="1" customWidth="1"/>
    <col min="24" max="24" width="21.140625" bestFit="1" customWidth="1"/>
    <col min="25" max="25" width="13.42578125" bestFit="1" customWidth="1"/>
    <col min="26" max="26" width="9.42578125" customWidth="1"/>
  </cols>
  <sheetData>
    <row r="1" spans="1:27" x14ac:dyDescent="0.25">
      <c r="A1" s="19" t="str">
        <f>"Početna plata "&amp;B4&amp;" KM, svaka naredna se uvecava za 50 KM. Lični odbitak "&amp;F4&amp;", topli obrok "&amp;C4&amp;" KM, karta za prevoz "&amp;D4&amp;" KM, mjesečni dio regresa "&amp;E4&amp;" KM"</f>
        <v>Početna plata 400 KM, svaka naredna se uvecava za 50 KM. Lični odbitak 2,7, topli obrok 207,9 KM, karta za prevoz 53 KM, mjesečni dio regresa 37,5 KM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spans="1:27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spans="1:27" x14ac:dyDescent="0.25">
      <c r="A3" s="1"/>
      <c r="B3" s="1" t="s">
        <v>0</v>
      </c>
      <c r="C3" s="1" t="s">
        <v>12</v>
      </c>
      <c r="D3" s="1" t="s">
        <v>11</v>
      </c>
      <c r="E3" s="1" t="s">
        <v>19</v>
      </c>
      <c r="F3" s="1" t="s">
        <v>1</v>
      </c>
      <c r="G3" s="1" t="s">
        <v>2</v>
      </c>
      <c r="H3" s="1" t="s">
        <v>3</v>
      </c>
      <c r="I3" s="2" t="s">
        <v>20</v>
      </c>
      <c r="J3" s="2" t="s">
        <v>21</v>
      </c>
      <c r="K3" s="2" t="s">
        <v>22</v>
      </c>
      <c r="L3" s="2" t="s">
        <v>23</v>
      </c>
      <c r="M3" s="1" t="s">
        <v>18</v>
      </c>
      <c r="N3" s="2" t="s">
        <v>9</v>
      </c>
      <c r="O3" s="2" t="s">
        <v>24</v>
      </c>
      <c r="P3" s="2" t="s">
        <v>25</v>
      </c>
      <c r="Q3" s="2" t="s">
        <v>26</v>
      </c>
      <c r="R3" s="1" t="s">
        <v>4</v>
      </c>
      <c r="S3" s="1" t="s">
        <v>5</v>
      </c>
      <c r="T3" s="1" t="s">
        <v>6</v>
      </c>
      <c r="U3" s="8" t="s">
        <v>7</v>
      </c>
      <c r="V3" s="1" t="s">
        <v>8</v>
      </c>
      <c r="W3" s="1" t="s">
        <v>10</v>
      </c>
      <c r="X3" s="1" t="s">
        <v>15</v>
      </c>
      <c r="Y3" s="1" t="s">
        <v>16</v>
      </c>
      <c r="Z3" s="8" t="s">
        <v>17</v>
      </c>
    </row>
    <row r="4" spans="1:27" x14ac:dyDescent="0.25">
      <c r="A4" s="1" t="s">
        <v>13</v>
      </c>
      <c r="B4" s="11">
        <v>400</v>
      </c>
      <c r="C4" s="11">
        <f>21*9.9</f>
        <v>207.9</v>
      </c>
      <c r="D4" s="11">
        <v>53</v>
      </c>
      <c r="E4" s="11">
        <f>450/12</f>
        <v>37.5</v>
      </c>
      <c r="F4" s="12">
        <v>2.7</v>
      </c>
      <c r="G4" s="3">
        <f>F4*300</f>
        <v>810</v>
      </c>
      <c r="H4" s="3">
        <f>IF(G4&gt;B4,ROUND(B4/0.69,2),ROUND(((((B4-G4)*1.11111)+G4)/0.69),2))</f>
        <v>579.71</v>
      </c>
      <c r="I4" s="3">
        <f>ROUND(H4*0.17,2)</f>
        <v>98.55</v>
      </c>
      <c r="J4" s="3">
        <f>ROUND(H4*0.125,2)</f>
        <v>72.459999999999994</v>
      </c>
      <c r="K4" s="3">
        <f>ROUND(H4*0.015,2)</f>
        <v>8.6999999999999993</v>
      </c>
      <c r="L4" s="3"/>
      <c r="M4" s="3">
        <f>H4-I4-J4-K4</f>
        <v>400.00000000000006</v>
      </c>
      <c r="N4" s="3">
        <f>IF((H4-I4-J4-K4-G4)&lt;0,0,ROUND((H4-I4-J4-K4-G4)*0.1,2))</f>
        <v>0</v>
      </c>
      <c r="O4" s="3">
        <f>ROUND(H4*0.06,2)</f>
        <v>34.78</v>
      </c>
      <c r="P4" s="3">
        <f>ROUND(H4*0.04,2)</f>
        <v>23.19</v>
      </c>
      <c r="Q4" s="3">
        <f>ROUND(H4*0.005,2)</f>
        <v>2.9</v>
      </c>
      <c r="R4" s="3">
        <f>ROUND(B4*0.005,2)</f>
        <v>2</v>
      </c>
      <c r="S4" s="3">
        <f>ROUND(B4*0.005,2)</f>
        <v>2</v>
      </c>
      <c r="T4" s="3">
        <f>ROUND(H4*0.005,2)</f>
        <v>2.9</v>
      </c>
      <c r="U4" s="9">
        <f>SUM(M4)-N4+C4+E4+D4</f>
        <v>698.40000000000009</v>
      </c>
      <c r="V4" s="3">
        <f>SUM(I4:K4,N4,O4:T4)</f>
        <v>247.48</v>
      </c>
      <c r="W4" s="3">
        <f t="shared" ref="W4:W67" si="0">SUM(U4:V4)</f>
        <v>945.88000000000011</v>
      </c>
      <c r="X4" s="4">
        <f t="shared" ref="X4:X67" si="1">V4/W4</f>
        <v>0.26163995432824455</v>
      </c>
      <c r="Y4" s="4">
        <f t="shared" ref="Y4:Y67" si="2">V4/U4</f>
        <v>0.35435280641466205</v>
      </c>
      <c r="Z4" s="17">
        <f>W5-W4</f>
        <v>100.94000000000005</v>
      </c>
    </row>
    <row r="5" spans="1:27" x14ac:dyDescent="0.25">
      <c r="A5" s="1" t="s">
        <v>14</v>
      </c>
      <c r="B5" s="18">
        <f>B4+C4+E4+D4</f>
        <v>698.4</v>
      </c>
      <c r="C5" s="18"/>
      <c r="D5" s="18"/>
      <c r="E5" s="18"/>
      <c r="F5" s="1"/>
      <c r="G5" s="3">
        <v>800</v>
      </c>
      <c r="H5" s="3">
        <f>IF((B5-G5)&lt;0,ROUND(B5/0.675,2),ROUND((((((B5)-G5)*1.14944)+G5)/0.675),2))</f>
        <v>1034.67</v>
      </c>
      <c r="I5" s="3"/>
      <c r="J5" s="3"/>
      <c r="K5" s="3"/>
      <c r="L5" s="3">
        <f>ROUND(H5*0.325,2)</f>
        <v>336.27</v>
      </c>
      <c r="M5" s="3">
        <f>H5-L5</f>
        <v>698.40000000000009</v>
      </c>
      <c r="N5" s="3">
        <f>IF((M5-G5)&lt;0,0,ROUND((M5-G5)*0.13,2))</f>
        <v>0</v>
      </c>
      <c r="O5" s="3"/>
      <c r="P5" s="3"/>
      <c r="Q5" s="3"/>
      <c r="R5" s="3">
        <f>ROUND($B$5*0.005,2)</f>
        <v>3.49</v>
      </c>
      <c r="S5" s="3">
        <f>ROUND($B$5*0.005,2)</f>
        <v>3.49</v>
      </c>
      <c r="T5" s="3">
        <f>ROUND($H$5*0.005,2)</f>
        <v>5.17</v>
      </c>
      <c r="U5" s="9">
        <f>SUM(M5)-N5</f>
        <v>698.40000000000009</v>
      </c>
      <c r="V5" s="3">
        <f>L5+N5+R5+S5+T5</f>
        <v>348.42</v>
      </c>
      <c r="W5" s="3">
        <f t="shared" si="0"/>
        <v>1046.8200000000002</v>
      </c>
      <c r="X5" s="4">
        <f t="shared" si="1"/>
        <v>0.33283659081790562</v>
      </c>
      <c r="Y5" s="4">
        <f t="shared" si="2"/>
        <v>0.49888316151202744</v>
      </c>
      <c r="Z5" s="17"/>
    </row>
    <row r="6" spans="1:27" x14ac:dyDescent="0.25">
      <c r="A6" s="5" t="s">
        <v>13</v>
      </c>
      <c r="B6" s="6">
        <f>B4+50</f>
        <v>450</v>
      </c>
      <c r="C6" s="6">
        <f>C4</f>
        <v>207.9</v>
      </c>
      <c r="D6" s="6">
        <f>D4</f>
        <v>53</v>
      </c>
      <c r="E6" s="6">
        <f>E4</f>
        <v>37.5</v>
      </c>
      <c r="F6" s="5">
        <f>F4</f>
        <v>2.7</v>
      </c>
      <c r="G6" s="6">
        <f>F6*300</f>
        <v>810</v>
      </c>
      <c r="H6" s="6">
        <f>IF(G6&gt;B6,ROUND(B6/0.69,2),ROUND(((((B6-G6)*1.11111)+G6)/0.69),2))</f>
        <v>652.16999999999996</v>
      </c>
      <c r="I6" s="6">
        <f>ROUND(H6*0.17,2)</f>
        <v>110.87</v>
      </c>
      <c r="J6" s="6">
        <f>ROUND(H6*0.125,2)</f>
        <v>81.52</v>
      </c>
      <c r="K6" s="6">
        <f>ROUND(H6*0.015,2)</f>
        <v>9.7799999999999994</v>
      </c>
      <c r="L6" s="6"/>
      <c r="M6" s="6">
        <f>H6-I6-J6-K6</f>
        <v>450</v>
      </c>
      <c r="N6" s="6">
        <f>IF((H6-I6-J6-K6-G6)&lt;0,0,ROUND((H6-I6-J6-K6-G6)*0.1,2))</f>
        <v>0</v>
      </c>
      <c r="O6" s="6">
        <f>ROUND(H6*0.06,2)</f>
        <v>39.130000000000003</v>
      </c>
      <c r="P6" s="6">
        <f>ROUND(H6*0.04,2)</f>
        <v>26.09</v>
      </c>
      <c r="Q6" s="6">
        <f>ROUND(H6*0.005,2)</f>
        <v>3.26</v>
      </c>
      <c r="R6" s="6">
        <f>ROUND(B6*0.005,2)</f>
        <v>2.25</v>
      </c>
      <c r="S6" s="6">
        <f>ROUND(B6*0.005,2)</f>
        <v>2.25</v>
      </c>
      <c r="T6" s="6">
        <f>ROUND(H6*0.005,2)</f>
        <v>3.26</v>
      </c>
      <c r="U6" s="10">
        <f>SUM(M6)-N6+C6+E6+D6</f>
        <v>748.4</v>
      </c>
      <c r="V6" s="6">
        <f>SUM(I6:K6,N6,O6:T6)</f>
        <v>278.40999999999997</v>
      </c>
      <c r="W6" s="6">
        <f t="shared" si="0"/>
        <v>1026.81</v>
      </c>
      <c r="X6" s="7">
        <f t="shared" si="1"/>
        <v>0.27114071736738049</v>
      </c>
      <c r="Y6" s="7">
        <f t="shared" si="2"/>
        <v>0.37200694815606622</v>
      </c>
      <c r="Z6" s="13">
        <f>W7-W6</f>
        <v>94.080000000000155</v>
      </c>
    </row>
    <row r="7" spans="1:27" x14ac:dyDescent="0.25">
      <c r="A7" s="5" t="s">
        <v>14</v>
      </c>
      <c r="B7" s="14">
        <f>B6+C6+E6+D6</f>
        <v>748.4</v>
      </c>
      <c r="C7" s="15"/>
      <c r="D7" s="15"/>
      <c r="E7" s="16"/>
      <c r="F7" s="5"/>
      <c r="G7" s="6">
        <v>800</v>
      </c>
      <c r="H7" s="6">
        <f>IF((B7-G7)&lt;0,ROUND(B7/0.675,2),ROUND((((((B7)-G7)*1.14944)+G7)/0.675),2))</f>
        <v>1108.74</v>
      </c>
      <c r="I7" s="6"/>
      <c r="J7" s="6"/>
      <c r="K7" s="6"/>
      <c r="L7" s="6">
        <f>ROUND(H7*0.325,2)</f>
        <v>360.34</v>
      </c>
      <c r="M7" s="6">
        <f>H7-L7</f>
        <v>748.40000000000009</v>
      </c>
      <c r="N7" s="6">
        <f>IF((M7-G7)&lt;0,0,ROUND((M7-G7)*0.13,2))</f>
        <v>0</v>
      </c>
      <c r="O7" s="6"/>
      <c r="P7" s="6"/>
      <c r="Q7" s="6"/>
      <c r="R7" s="6">
        <f>ROUND($B$5*0.005,2)</f>
        <v>3.49</v>
      </c>
      <c r="S7" s="6">
        <f>ROUND($B$5*0.005,2)</f>
        <v>3.49</v>
      </c>
      <c r="T7" s="6">
        <f>ROUND($H$5*0.005,2)</f>
        <v>5.17</v>
      </c>
      <c r="U7" s="10">
        <f>SUM(M7)-N7</f>
        <v>748.40000000000009</v>
      </c>
      <c r="V7" s="6">
        <f>L7+N7+R7+S7+T7</f>
        <v>372.49</v>
      </c>
      <c r="W7" s="6">
        <f t="shared" si="0"/>
        <v>1120.8900000000001</v>
      </c>
      <c r="X7" s="7">
        <f t="shared" si="1"/>
        <v>0.3323162843811614</v>
      </c>
      <c r="Y7" s="7">
        <f t="shared" si="2"/>
        <v>0.49771512560128267</v>
      </c>
      <c r="Z7" s="13"/>
    </row>
    <row r="8" spans="1:27" x14ac:dyDescent="0.25">
      <c r="A8" s="1" t="s">
        <v>13</v>
      </c>
      <c r="B8" s="3">
        <f>B6+50</f>
        <v>500</v>
      </c>
      <c r="C8" s="3">
        <f>C6</f>
        <v>207.9</v>
      </c>
      <c r="D8" s="3">
        <f>D6</f>
        <v>53</v>
      </c>
      <c r="E8" s="3">
        <f>E6</f>
        <v>37.5</v>
      </c>
      <c r="F8" s="1">
        <f>F6</f>
        <v>2.7</v>
      </c>
      <c r="G8" s="3">
        <f>F8*300</f>
        <v>810</v>
      </c>
      <c r="H8" s="3">
        <f>IF(G8&gt;B8,ROUND(B8/0.69,2),ROUND(((((B8-G8)*1.11111)+G8)/0.69),2))</f>
        <v>724.64</v>
      </c>
      <c r="I8" s="3">
        <f>ROUND(H8*0.17,2)</f>
        <v>123.19</v>
      </c>
      <c r="J8" s="3">
        <f>ROUND(H8*0.125,2)</f>
        <v>90.58</v>
      </c>
      <c r="K8" s="3">
        <f>ROUND(H8*0.015,2)</f>
        <v>10.87</v>
      </c>
      <c r="L8" s="3"/>
      <c r="M8" s="3">
        <f>H8-I8-J8-K8</f>
        <v>500.00000000000006</v>
      </c>
      <c r="N8" s="3">
        <f>IF((H8-I8-J8-K8-G8)&lt;0,0,ROUND((H8-I8-J8-K8-G8)*0.1,2))</f>
        <v>0</v>
      </c>
      <c r="O8" s="3">
        <f>ROUND(H8*0.06,2)</f>
        <v>43.48</v>
      </c>
      <c r="P8" s="3">
        <f>ROUND(H8*0.04,2)</f>
        <v>28.99</v>
      </c>
      <c r="Q8" s="3">
        <f>ROUND(H8*0.005,2)</f>
        <v>3.62</v>
      </c>
      <c r="R8" s="3">
        <f>ROUND(B8*0.005,2)</f>
        <v>2.5</v>
      </c>
      <c r="S8" s="3">
        <f>ROUND(B8*0.005,2)</f>
        <v>2.5</v>
      </c>
      <c r="T8" s="3">
        <f>ROUND(H8*0.005,2)</f>
        <v>3.62</v>
      </c>
      <c r="U8" s="9">
        <f>SUM(M8)-N8+C8+E8+D8</f>
        <v>798.40000000000009</v>
      </c>
      <c r="V8" s="3">
        <f>SUM(I8:K8,N8,O8:T8)</f>
        <v>309.35000000000002</v>
      </c>
      <c r="W8" s="3">
        <f t="shared" si="0"/>
        <v>1107.75</v>
      </c>
      <c r="X8" s="4">
        <f t="shared" si="1"/>
        <v>0.27925976077634845</v>
      </c>
      <c r="Y8" s="4">
        <f t="shared" si="2"/>
        <v>0.38746242484969939</v>
      </c>
      <c r="Z8" s="17">
        <f>W9-W8</f>
        <v>87.210000000000036</v>
      </c>
    </row>
    <row r="9" spans="1:27" x14ac:dyDescent="0.25">
      <c r="A9" s="1" t="s">
        <v>14</v>
      </c>
      <c r="B9" s="18">
        <f>B8+C8+E8+D8</f>
        <v>798.4</v>
      </c>
      <c r="C9" s="18"/>
      <c r="D9" s="18"/>
      <c r="E9" s="18"/>
      <c r="F9" s="1"/>
      <c r="G9" s="3">
        <v>800</v>
      </c>
      <c r="H9" s="3">
        <f>IF((B9-G9)&lt;0,ROUND(B9/0.675,2),ROUND((((((B9)-G9)*1.14944)+G9)/0.675),2))</f>
        <v>1182.81</v>
      </c>
      <c r="I9" s="3"/>
      <c r="J9" s="3"/>
      <c r="K9" s="3"/>
      <c r="L9" s="3">
        <f>ROUND(H9*0.325,2)</f>
        <v>384.41</v>
      </c>
      <c r="M9" s="3">
        <f>H9-L9</f>
        <v>798.39999999999986</v>
      </c>
      <c r="N9" s="3">
        <f>IF((M9-G9)&lt;0,0,ROUND((M9-G9)*0.13,2))</f>
        <v>0</v>
      </c>
      <c r="O9" s="3"/>
      <c r="P9" s="3"/>
      <c r="Q9" s="3"/>
      <c r="R9" s="3">
        <f>ROUND($B$5*0.005,2)</f>
        <v>3.49</v>
      </c>
      <c r="S9" s="3">
        <f>ROUND($B$5*0.005,2)</f>
        <v>3.49</v>
      </c>
      <c r="T9" s="3">
        <f>ROUND($H$5*0.005,2)</f>
        <v>5.17</v>
      </c>
      <c r="U9" s="9">
        <f>SUM(M9)-N9</f>
        <v>798.39999999999986</v>
      </c>
      <c r="V9" s="3">
        <f>L9+N9+R9+S9+T9</f>
        <v>396.56000000000006</v>
      </c>
      <c r="W9" s="3">
        <f t="shared" si="0"/>
        <v>1194.96</v>
      </c>
      <c r="X9" s="4">
        <f t="shared" si="1"/>
        <v>0.33186048068554602</v>
      </c>
      <c r="Y9" s="4">
        <f t="shared" si="2"/>
        <v>0.49669338677354724</v>
      </c>
      <c r="Z9" s="17"/>
    </row>
    <row r="10" spans="1:27" x14ac:dyDescent="0.25">
      <c r="A10" s="5" t="s">
        <v>13</v>
      </c>
      <c r="B10" s="6">
        <f>B8+50</f>
        <v>550</v>
      </c>
      <c r="C10" s="6">
        <f>C8</f>
        <v>207.9</v>
      </c>
      <c r="D10" s="6">
        <f>D8</f>
        <v>53</v>
      </c>
      <c r="E10" s="6">
        <f>E8</f>
        <v>37.5</v>
      </c>
      <c r="F10" s="5">
        <f>F8</f>
        <v>2.7</v>
      </c>
      <c r="G10" s="6">
        <f>F10*300</f>
        <v>810</v>
      </c>
      <c r="H10" s="6">
        <f>IF(G10&gt;B10,ROUND(B10/0.69,2),ROUND(((((B10-G10)*1.11111)+G10)/0.69),2))</f>
        <v>797.1</v>
      </c>
      <c r="I10" s="6">
        <f>ROUND(H10*0.17,2)</f>
        <v>135.51</v>
      </c>
      <c r="J10" s="6">
        <f>ROUND(H10*0.125,2)</f>
        <v>99.64</v>
      </c>
      <c r="K10" s="6">
        <f>ROUND(H10*0.015,2)</f>
        <v>11.96</v>
      </c>
      <c r="L10" s="6"/>
      <c r="M10" s="6">
        <f>H10-I10-J10-K10</f>
        <v>549.99</v>
      </c>
      <c r="N10" s="6">
        <f>IF((H10-I10-J10-K10-G10)&lt;0,0,ROUND((H10-I10-J10-K10-G10)*0.1,2))</f>
        <v>0</v>
      </c>
      <c r="O10" s="6">
        <f>ROUND(H10*0.06,2)</f>
        <v>47.83</v>
      </c>
      <c r="P10" s="6">
        <f>ROUND(H10*0.04,2)</f>
        <v>31.88</v>
      </c>
      <c r="Q10" s="6">
        <f>ROUND(H10*0.005,2)</f>
        <v>3.99</v>
      </c>
      <c r="R10" s="6">
        <f>ROUND(B10*0.005,2)</f>
        <v>2.75</v>
      </c>
      <c r="S10" s="6">
        <f>ROUND(B10*0.005,2)</f>
        <v>2.75</v>
      </c>
      <c r="T10" s="6">
        <f>ROUND(H10*0.005,2)</f>
        <v>3.99</v>
      </c>
      <c r="U10" s="10">
        <f>SUM(M10)-N10+C10+E10+D10</f>
        <v>848.39</v>
      </c>
      <c r="V10" s="6">
        <f>SUM(I10:K10,N10,O10:T10)</f>
        <v>340.3</v>
      </c>
      <c r="W10" s="6">
        <f t="shared" si="0"/>
        <v>1188.69</v>
      </c>
      <c r="X10" s="7">
        <f t="shared" si="1"/>
        <v>0.28628153681784146</v>
      </c>
      <c r="Y10" s="7">
        <f t="shared" si="2"/>
        <v>0.4011126958120676</v>
      </c>
      <c r="Z10" s="13">
        <f>W11-W10</f>
        <v>91.059999999999945</v>
      </c>
    </row>
    <row r="11" spans="1:27" x14ac:dyDescent="0.25">
      <c r="A11" s="5" t="s">
        <v>14</v>
      </c>
      <c r="B11" s="14">
        <f>B10+C10+E10+D10</f>
        <v>848.4</v>
      </c>
      <c r="C11" s="15"/>
      <c r="D11" s="15"/>
      <c r="E11" s="16"/>
      <c r="F11" s="5"/>
      <c r="G11" s="6">
        <v>800</v>
      </c>
      <c r="H11" s="6">
        <f>IF((B11-G11)&lt;0,ROUND(B11/0.675,2),ROUND((((((B11)-G11)*1.14944)+G11)/0.675),2))</f>
        <v>1267.5999999999999</v>
      </c>
      <c r="I11" s="6"/>
      <c r="J11" s="6"/>
      <c r="K11" s="6"/>
      <c r="L11" s="6">
        <f>ROUND(H11*0.325,2)</f>
        <v>411.97</v>
      </c>
      <c r="M11" s="6">
        <f>H11-L11</f>
        <v>855.62999999999988</v>
      </c>
      <c r="N11" s="6">
        <f>IF((M11-G11)&lt;0,0,ROUND((M11-G11)*0.13,2))</f>
        <v>7.23</v>
      </c>
      <c r="O11" s="6"/>
      <c r="P11" s="6"/>
      <c r="Q11" s="6"/>
      <c r="R11" s="6">
        <f>ROUND($B$5*0.005,2)</f>
        <v>3.49</v>
      </c>
      <c r="S11" s="6">
        <f>ROUND($B$5*0.005,2)</f>
        <v>3.49</v>
      </c>
      <c r="T11" s="6">
        <f>ROUND($H$5*0.005,2)</f>
        <v>5.17</v>
      </c>
      <c r="U11" s="10">
        <f>SUM(M11)-N11</f>
        <v>848.39999999999986</v>
      </c>
      <c r="V11" s="6">
        <f>L11+N11+R11+S11+T11</f>
        <v>431.35000000000008</v>
      </c>
      <c r="W11" s="6">
        <f t="shared" si="0"/>
        <v>1279.75</v>
      </c>
      <c r="X11" s="7">
        <f t="shared" si="1"/>
        <v>0.33705801914436417</v>
      </c>
      <c r="Y11" s="7">
        <f t="shared" si="2"/>
        <v>0.50842762847713363</v>
      </c>
      <c r="Z11" s="13"/>
    </row>
    <row r="12" spans="1:27" x14ac:dyDescent="0.25">
      <c r="A12" s="1" t="s">
        <v>13</v>
      </c>
      <c r="B12" s="3">
        <f>B10+50</f>
        <v>600</v>
      </c>
      <c r="C12" s="3">
        <f>C10</f>
        <v>207.9</v>
      </c>
      <c r="D12" s="3">
        <f>D10</f>
        <v>53</v>
      </c>
      <c r="E12" s="3">
        <f>E10</f>
        <v>37.5</v>
      </c>
      <c r="F12" s="1">
        <f>F10</f>
        <v>2.7</v>
      </c>
      <c r="G12" s="3">
        <f>F12*300</f>
        <v>810</v>
      </c>
      <c r="H12" s="3">
        <f>IF(G12&gt;B12,ROUND(B12/0.69,2),ROUND(((((B12-G12)*1.11111)+G12)/0.69),2))</f>
        <v>869.57</v>
      </c>
      <c r="I12" s="3">
        <f>ROUND(H12*0.17,2)</f>
        <v>147.83000000000001</v>
      </c>
      <c r="J12" s="3">
        <f>ROUND(H12*0.125,2)</f>
        <v>108.7</v>
      </c>
      <c r="K12" s="3">
        <f>ROUND(H12*0.015,2)</f>
        <v>13.04</v>
      </c>
      <c r="L12" s="3"/>
      <c r="M12" s="3">
        <f>H12-I12-J12-K12</f>
        <v>600</v>
      </c>
      <c r="N12" s="3">
        <f>IF((H12-I12-J12-K12-G12)&lt;0,0,ROUND((H12-I12-J12-K12-G12)*0.1,2))</f>
        <v>0</v>
      </c>
      <c r="O12" s="3">
        <f>ROUND(H12*0.06,2)</f>
        <v>52.17</v>
      </c>
      <c r="P12" s="3">
        <f>ROUND(H12*0.04,2)</f>
        <v>34.78</v>
      </c>
      <c r="Q12" s="3">
        <f>ROUND(H12*0.005,2)</f>
        <v>4.3499999999999996</v>
      </c>
      <c r="R12" s="3">
        <f>ROUND(B12*0.005,2)</f>
        <v>3</v>
      </c>
      <c r="S12" s="3">
        <f>ROUND(B12*0.005,2)</f>
        <v>3</v>
      </c>
      <c r="T12" s="3">
        <f>ROUND(H12*0.005,2)</f>
        <v>4.3499999999999996</v>
      </c>
      <c r="U12" s="9">
        <f>SUM(M12)-N12+C12+E12+D12</f>
        <v>898.4</v>
      </c>
      <c r="V12" s="3">
        <f>SUM(I12:K12,N12,O12:T12)</f>
        <v>371.22000000000014</v>
      </c>
      <c r="W12" s="3">
        <f t="shared" si="0"/>
        <v>1269.6200000000001</v>
      </c>
      <c r="X12" s="4">
        <f t="shared" si="1"/>
        <v>0.29238669838219317</v>
      </c>
      <c r="Y12" s="4">
        <f t="shared" si="2"/>
        <v>0.41320124666073038</v>
      </c>
      <c r="Z12" s="17">
        <f>W13-W12</f>
        <v>95.279999999999973</v>
      </c>
    </row>
    <row r="13" spans="1:27" x14ac:dyDescent="0.25">
      <c r="A13" s="1" t="s">
        <v>14</v>
      </c>
      <c r="B13" s="18">
        <f>B12+C12+E12+D12</f>
        <v>898.4</v>
      </c>
      <c r="C13" s="18"/>
      <c r="D13" s="18"/>
      <c r="E13" s="18"/>
      <c r="F13" s="1"/>
      <c r="G13" s="3">
        <v>800</v>
      </c>
      <c r="H13" s="3">
        <f>IF((B13-G13)&lt;0,ROUND(B13/0.675,2),ROUND((((((B13)-G13)*1.14944)+G13)/0.675),2))</f>
        <v>1352.75</v>
      </c>
      <c r="I13" s="3"/>
      <c r="J13" s="3"/>
      <c r="K13" s="3"/>
      <c r="L13" s="3">
        <f>ROUND(H13*0.325,2)</f>
        <v>439.64</v>
      </c>
      <c r="M13" s="3">
        <f>H13-L13</f>
        <v>913.11</v>
      </c>
      <c r="N13" s="3">
        <f>IF((M13-G13)&lt;0,0,ROUND((M13-G13)*0.13,2))</f>
        <v>14.7</v>
      </c>
      <c r="O13" s="3"/>
      <c r="P13" s="3"/>
      <c r="Q13" s="3"/>
      <c r="R13" s="3">
        <f>ROUND($B$5*0.005,2)</f>
        <v>3.49</v>
      </c>
      <c r="S13" s="3">
        <f>ROUND($B$5*0.005,2)</f>
        <v>3.49</v>
      </c>
      <c r="T13" s="3">
        <f>ROUND($H$5*0.005,2)</f>
        <v>5.17</v>
      </c>
      <c r="U13" s="9">
        <f>SUM(M13)-N13</f>
        <v>898.41</v>
      </c>
      <c r="V13" s="3">
        <f>L13+N13+R13+S13+T13</f>
        <v>466.49</v>
      </c>
      <c r="W13" s="3">
        <f t="shared" si="0"/>
        <v>1364.9</v>
      </c>
      <c r="X13" s="4">
        <f t="shared" si="1"/>
        <v>0.34177595428236501</v>
      </c>
      <c r="Y13" s="4">
        <f t="shared" si="2"/>
        <v>0.51923954541912942</v>
      </c>
      <c r="Z13" s="17"/>
    </row>
    <row r="14" spans="1:27" x14ac:dyDescent="0.25">
      <c r="A14" s="5" t="s">
        <v>13</v>
      </c>
      <c r="B14" s="6">
        <f>B12+50</f>
        <v>650</v>
      </c>
      <c r="C14" s="6">
        <f>C12</f>
        <v>207.9</v>
      </c>
      <c r="D14" s="6">
        <f>D12</f>
        <v>53</v>
      </c>
      <c r="E14" s="6">
        <f>E12</f>
        <v>37.5</v>
      </c>
      <c r="F14" s="5">
        <f>F12</f>
        <v>2.7</v>
      </c>
      <c r="G14" s="6">
        <f>F14*300</f>
        <v>810</v>
      </c>
      <c r="H14" s="6">
        <f>IF(G14&gt;B14,ROUND(B14/0.69,2),ROUND(((((B14-G14)*1.11111)+G14)/0.69),2))</f>
        <v>942.03</v>
      </c>
      <c r="I14" s="6">
        <f>ROUND(H14*0.17,2)</f>
        <v>160.15</v>
      </c>
      <c r="J14" s="6">
        <f>ROUND(H14*0.125,2)</f>
        <v>117.75</v>
      </c>
      <c r="K14" s="6">
        <f>ROUND(H14*0.015,2)</f>
        <v>14.13</v>
      </c>
      <c r="L14" s="6"/>
      <c r="M14" s="6">
        <f>H14-I14-J14-K14</f>
        <v>650</v>
      </c>
      <c r="N14" s="6">
        <f>IF((H14-I14-J14-K14-G14)&lt;0,0,ROUND((H14-I14-J14-K14-G14)*0.1,2))</f>
        <v>0</v>
      </c>
      <c r="O14" s="6">
        <f>ROUND(H14*0.06,2)</f>
        <v>56.52</v>
      </c>
      <c r="P14" s="6">
        <f>ROUND(H14*0.04,2)</f>
        <v>37.68</v>
      </c>
      <c r="Q14" s="6">
        <f>ROUND(H14*0.005,2)</f>
        <v>4.71</v>
      </c>
      <c r="R14" s="6">
        <f>ROUND(B14*0.005,2)</f>
        <v>3.25</v>
      </c>
      <c r="S14" s="6">
        <f>ROUND(B14*0.005,2)</f>
        <v>3.25</v>
      </c>
      <c r="T14" s="6">
        <f>ROUND(H14*0.005,2)</f>
        <v>4.71</v>
      </c>
      <c r="U14" s="10">
        <f>SUM(M14)-N14+C14+E14+D14</f>
        <v>948.4</v>
      </c>
      <c r="V14" s="6">
        <f>SUM(I14:K14,N14,O14:T14)</f>
        <v>402.14999999999992</v>
      </c>
      <c r="W14" s="6">
        <f t="shared" si="0"/>
        <v>1350.55</v>
      </c>
      <c r="X14" s="7">
        <f t="shared" si="1"/>
        <v>0.29776757617267036</v>
      </c>
      <c r="Y14" s="7">
        <f t="shared" si="2"/>
        <v>0.42402994517081394</v>
      </c>
      <c r="Z14" s="13">
        <f>W15-W14</f>
        <v>99.490000000000236</v>
      </c>
    </row>
    <row r="15" spans="1:27" x14ac:dyDescent="0.25">
      <c r="A15" s="5" t="s">
        <v>14</v>
      </c>
      <c r="B15" s="14">
        <f>B14+C14+E14+D14</f>
        <v>948.4</v>
      </c>
      <c r="C15" s="15"/>
      <c r="D15" s="15"/>
      <c r="E15" s="16"/>
      <c r="F15" s="5"/>
      <c r="G15" s="6">
        <v>800</v>
      </c>
      <c r="H15" s="6">
        <f>IF((B15-G15)&lt;0,ROUND(B15/0.675,2),ROUND((((((B15)-G15)*1.14944)+G15)/0.675),2))</f>
        <v>1437.89</v>
      </c>
      <c r="I15" s="6"/>
      <c r="J15" s="6"/>
      <c r="K15" s="6"/>
      <c r="L15" s="6">
        <f>ROUND(H15*0.325,2)</f>
        <v>467.31</v>
      </c>
      <c r="M15" s="6">
        <f>H15-L15</f>
        <v>970.58000000000015</v>
      </c>
      <c r="N15" s="6">
        <f>IF((M15-G15)&lt;0,0,ROUND((M15-G15)*0.13,2))</f>
        <v>22.18</v>
      </c>
      <c r="O15" s="6"/>
      <c r="P15" s="6"/>
      <c r="Q15" s="6"/>
      <c r="R15" s="6">
        <f>ROUND($B$5*0.005,2)</f>
        <v>3.49</v>
      </c>
      <c r="S15" s="6">
        <f>ROUND($B$5*0.005,2)</f>
        <v>3.49</v>
      </c>
      <c r="T15" s="6">
        <f>ROUND($H$5*0.005,2)</f>
        <v>5.17</v>
      </c>
      <c r="U15" s="10">
        <f>SUM(M15)-N15</f>
        <v>948.4000000000002</v>
      </c>
      <c r="V15" s="6">
        <f>L15+N15+R15+S15+T15</f>
        <v>501.64000000000004</v>
      </c>
      <c r="W15" s="6">
        <f t="shared" si="0"/>
        <v>1450.0400000000002</v>
      </c>
      <c r="X15" s="7">
        <f t="shared" si="1"/>
        <v>0.34594907726683399</v>
      </c>
      <c r="Y15" s="7">
        <f t="shared" si="2"/>
        <v>0.52893293968789534</v>
      </c>
      <c r="Z15" s="13"/>
    </row>
    <row r="16" spans="1:27" x14ac:dyDescent="0.25">
      <c r="A16" s="1" t="s">
        <v>13</v>
      </c>
      <c r="B16" s="3">
        <f>B14+50</f>
        <v>700</v>
      </c>
      <c r="C16" s="3">
        <f>C14</f>
        <v>207.9</v>
      </c>
      <c r="D16" s="3">
        <f>D14</f>
        <v>53</v>
      </c>
      <c r="E16" s="3">
        <f>E14</f>
        <v>37.5</v>
      </c>
      <c r="F16" s="1">
        <f>F14</f>
        <v>2.7</v>
      </c>
      <c r="G16" s="3">
        <f>F16*300</f>
        <v>810</v>
      </c>
      <c r="H16" s="3">
        <f>IF(G16&gt;B16,ROUND(B16/0.69,2),ROUND(((((B16-G16)*1.11111)+G16)/0.69),2))</f>
        <v>1014.49</v>
      </c>
      <c r="I16" s="3">
        <f>ROUND(H16*0.17,2)</f>
        <v>172.46</v>
      </c>
      <c r="J16" s="3">
        <f>ROUND(H16*0.125,2)</f>
        <v>126.81</v>
      </c>
      <c r="K16" s="3">
        <f>ROUND(H16*0.015,2)</f>
        <v>15.22</v>
      </c>
      <c r="L16" s="3"/>
      <c r="M16" s="3">
        <f>H16-I16-J16-K16</f>
        <v>700</v>
      </c>
      <c r="N16" s="3">
        <f>IF((H16-I16-J16-K16-G16)&lt;0,0,ROUND((H16-I16-J16-K16-G16)*0.1,2))</f>
        <v>0</v>
      </c>
      <c r="O16" s="3">
        <f>ROUND(H16*0.06,2)</f>
        <v>60.87</v>
      </c>
      <c r="P16" s="3">
        <f>ROUND(H16*0.04,2)</f>
        <v>40.58</v>
      </c>
      <c r="Q16" s="3">
        <f>ROUND(H16*0.005,2)</f>
        <v>5.07</v>
      </c>
      <c r="R16" s="3">
        <f>ROUND(B16*0.005,2)</f>
        <v>3.5</v>
      </c>
      <c r="S16" s="3">
        <f>ROUND(B16*0.005,2)</f>
        <v>3.5</v>
      </c>
      <c r="T16" s="3">
        <f>ROUND(H16*0.005,2)</f>
        <v>5.07</v>
      </c>
      <c r="U16" s="9">
        <f>SUM(M16)-N16+C16+E16+D16</f>
        <v>998.4</v>
      </c>
      <c r="V16" s="3">
        <f>SUM(I16:K16,N16,O16:T16)</f>
        <v>433.08</v>
      </c>
      <c r="W16" s="3">
        <f t="shared" si="0"/>
        <v>1431.48</v>
      </c>
      <c r="X16" s="4">
        <f t="shared" si="1"/>
        <v>0.30254002850196998</v>
      </c>
      <c r="Y16" s="4">
        <f t="shared" si="2"/>
        <v>0.43377403846153845</v>
      </c>
      <c r="Z16" s="17">
        <f>W17-W16</f>
        <v>103.71000000000004</v>
      </c>
    </row>
    <row r="17" spans="1:26" x14ac:dyDescent="0.25">
      <c r="A17" s="1" t="s">
        <v>14</v>
      </c>
      <c r="B17" s="18">
        <f>B16+C16+E16+D16</f>
        <v>998.4</v>
      </c>
      <c r="C17" s="18"/>
      <c r="D17" s="18"/>
      <c r="E17" s="18"/>
      <c r="F17" s="1"/>
      <c r="G17" s="3">
        <v>800</v>
      </c>
      <c r="H17" s="3">
        <f>IF((B17-G17)&lt;0,ROUND(B17/0.675,2),ROUND((((((B17)-G17)*1.14944)+G17)/0.675),2))</f>
        <v>1523.04</v>
      </c>
      <c r="I17" s="3"/>
      <c r="J17" s="3"/>
      <c r="K17" s="3"/>
      <c r="L17" s="3">
        <f>ROUND(H17*0.325,2)</f>
        <v>494.99</v>
      </c>
      <c r="M17" s="3">
        <f>H17-L17</f>
        <v>1028.05</v>
      </c>
      <c r="N17" s="3">
        <f>IF((M17-G17)&lt;0,0,ROUND((M17-G17)*0.13,2))</f>
        <v>29.65</v>
      </c>
      <c r="O17" s="3"/>
      <c r="P17" s="3"/>
      <c r="Q17" s="3"/>
      <c r="R17" s="3">
        <f>ROUND($B$5*0.005,2)</f>
        <v>3.49</v>
      </c>
      <c r="S17" s="3">
        <f>ROUND($B$5*0.005,2)</f>
        <v>3.49</v>
      </c>
      <c r="T17" s="3">
        <f>ROUND($H$5*0.005,2)</f>
        <v>5.17</v>
      </c>
      <c r="U17" s="9">
        <f>SUM(M17)-N17</f>
        <v>998.4</v>
      </c>
      <c r="V17" s="3">
        <f>L17+N17+R17+S17+T17</f>
        <v>536.79</v>
      </c>
      <c r="W17" s="3">
        <f t="shared" si="0"/>
        <v>1535.19</v>
      </c>
      <c r="X17" s="4">
        <f t="shared" si="1"/>
        <v>0.3496570457076974</v>
      </c>
      <c r="Y17" s="4">
        <f t="shared" si="2"/>
        <v>0.5376502403846154</v>
      </c>
      <c r="Z17" s="17"/>
    </row>
    <row r="18" spans="1:26" x14ac:dyDescent="0.25">
      <c r="A18" s="5" t="s">
        <v>13</v>
      </c>
      <c r="B18" s="6">
        <f>B16+50</f>
        <v>750</v>
      </c>
      <c r="C18" s="6">
        <f>C16</f>
        <v>207.9</v>
      </c>
      <c r="D18" s="6">
        <f>D16</f>
        <v>53</v>
      </c>
      <c r="E18" s="6">
        <f>E16</f>
        <v>37.5</v>
      </c>
      <c r="F18" s="5">
        <f>F16</f>
        <v>2.7</v>
      </c>
      <c r="G18" s="6">
        <f>F18*300</f>
        <v>810</v>
      </c>
      <c r="H18" s="6">
        <f>IF(G18&gt;B18,ROUND(B18/0.69,2),ROUND(((((B18-G18)*1.11111)+G18)/0.69),2))</f>
        <v>1086.96</v>
      </c>
      <c r="I18" s="6">
        <f>ROUND(H18*0.17,2)</f>
        <v>184.78</v>
      </c>
      <c r="J18" s="6">
        <f>ROUND(H18*0.125,2)</f>
        <v>135.87</v>
      </c>
      <c r="K18" s="6">
        <f>ROUND(H18*0.015,2)</f>
        <v>16.3</v>
      </c>
      <c r="L18" s="6"/>
      <c r="M18" s="6">
        <f>H18-I18-J18-K18</f>
        <v>750.0100000000001</v>
      </c>
      <c r="N18" s="6">
        <f>IF((H18-I18-J18-K18-G18)&lt;0,0,ROUND((H18-I18-J18-K18-G18)*0.1,2))</f>
        <v>0</v>
      </c>
      <c r="O18" s="6">
        <f>ROUND(H18*0.06,2)</f>
        <v>65.22</v>
      </c>
      <c r="P18" s="6">
        <f>ROUND(H18*0.04,2)</f>
        <v>43.48</v>
      </c>
      <c r="Q18" s="6">
        <f>ROUND(H18*0.005,2)</f>
        <v>5.43</v>
      </c>
      <c r="R18" s="6">
        <f>ROUND(B18*0.005,2)</f>
        <v>3.75</v>
      </c>
      <c r="S18" s="6">
        <f>ROUND(B18*0.005,2)</f>
        <v>3.75</v>
      </c>
      <c r="T18" s="6">
        <f>ROUND(H18*0.005,2)</f>
        <v>5.43</v>
      </c>
      <c r="U18" s="10">
        <f>SUM(M18)-N18+C18+E18+D18</f>
        <v>1048.4100000000001</v>
      </c>
      <c r="V18" s="6">
        <f>SUM(I18:K18,N18,O18:T18)</f>
        <v>464.01</v>
      </c>
      <c r="W18" s="6">
        <f t="shared" si="0"/>
        <v>1512.42</v>
      </c>
      <c r="X18" s="7">
        <f t="shared" si="1"/>
        <v>0.30679969849644939</v>
      </c>
      <c r="Y18" s="7">
        <f t="shared" si="2"/>
        <v>0.44258448507740289</v>
      </c>
      <c r="Z18" s="13">
        <f>W19-W18</f>
        <v>107.90999999999985</v>
      </c>
    </row>
    <row r="19" spans="1:26" x14ac:dyDescent="0.25">
      <c r="A19" s="5" t="s">
        <v>14</v>
      </c>
      <c r="B19" s="14">
        <f>B18+C18+E18+D18</f>
        <v>1048.4000000000001</v>
      </c>
      <c r="C19" s="15"/>
      <c r="D19" s="15"/>
      <c r="E19" s="16"/>
      <c r="F19" s="5"/>
      <c r="G19" s="6">
        <v>800</v>
      </c>
      <c r="H19" s="6">
        <f>IF((B19-G19)&lt;0,ROUND(B19/0.675,2),ROUND((((((B19)-G19)*1.14944)+G19)/0.675),2))</f>
        <v>1608.18</v>
      </c>
      <c r="I19" s="6"/>
      <c r="J19" s="6"/>
      <c r="K19" s="6"/>
      <c r="L19" s="6">
        <f>ROUND(H19*0.325,2)</f>
        <v>522.66</v>
      </c>
      <c r="M19" s="6">
        <f>H19-L19</f>
        <v>1085.52</v>
      </c>
      <c r="N19" s="6">
        <f>IF((M19-G19)&lt;0,0,ROUND((M19-G19)*0.13,2))</f>
        <v>37.119999999999997</v>
      </c>
      <c r="O19" s="6"/>
      <c r="P19" s="6"/>
      <c r="Q19" s="6"/>
      <c r="R19" s="6">
        <f>ROUND($B$5*0.005,2)</f>
        <v>3.49</v>
      </c>
      <c r="S19" s="6">
        <f>ROUND($B$5*0.005,2)</f>
        <v>3.49</v>
      </c>
      <c r="T19" s="6">
        <f>ROUND($H$5*0.005,2)</f>
        <v>5.17</v>
      </c>
      <c r="U19" s="10">
        <f>SUM(M19)-N19</f>
        <v>1048.4000000000001</v>
      </c>
      <c r="V19" s="6">
        <f>L19+N19+R19+S19+T19</f>
        <v>571.92999999999995</v>
      </c>
      <c r="W19" s="6">
        <f t="shared" si="0"/>
        <v>1620.33</v>
      </c>
      <c r="X19" s="7">
        <f t="shared" si="1"/>
        <v>0.35297130831373852</v>
      </c>
      <c r="Y19" s="7">
        <f t="shared" si="2"/>
        <v>0.54552651659671869</v>
      </c>
      <c r="Z19" s="13"/>
    </row>
    <row r="20" spans="1:26" x14ac:dyDescent="0.25">
      <c r="A20" s="1" t="s">
        <v>13</v>
      </c>
      <c r="B20" s="3">
        <f>B18+50</f>
        <v>800</v>
      </c>
      <c r="C20" s="3">
        <f>C18</f>
        <v>207.9</v>
      </c>
      <c r="D20" s="3">
        <f>D18</f>
        <v>53</v>
      </c>
      <c r="E20" s="3">
        <f>E18</f>
        <v>37.5</v>
      </c>
      <c r="F20" s="1">
        <f>F18</f>
        <v>2.7</v>
      </c>
      <c r="G20" s="3">
        <f>F20*300</f>
        <v>810</v>
      </c>
      <c r="H20" s="3">
        <f>IF(G20&gt;B20,ROUND(B20/0.69,2),ROUND(((((B20-G20)*1.11111)+G20)/0.69),2))</f>
        <v>1159.42</v>
      </c>
      <c r="I20" s="3">
        <f>ROUND(H20*0.17,2)</f>
        <v>197.1</v>
      </c>
      <c r="J20" s="3">
        <f>ROUND(H20*0.125,2)</f>
        <v>144.93</v>
      </c>
      <c r="K20" s="3">
        <f>ROUND(H20*0.015,2)</f>
        <v>17.39</v>
      </c>
      <c r="L20" s="3"/>
      <c r="M20" s="3">
        <f>H20-I20-J20-K20</f>
        <v>800.00000000000011</v>
      </c>
      <c r="N20" s="3">
        <f>IF((H20-I20-J20-K20-G20)&lt;0,0,ROUND((H20-I20-J20-K20-G20)*0.1,2))</f>
        <v>0</v>
      </c>
      <c r="O20" s="3">
        <f>ROUND(H20*0.06,2)</f>
        <v>69.569999999999993</v>
      </c>
      <c r="P20" s="3">
        <f>ROUND(H20*0.04,2)</f>
        <v>46.38</v>
      </c>
      <c r="Q20" s="3">
        <f>ROUND(H20*0.005,2)</f>
        <v>5.8</v>
      </c>
      <c r="R20" s="3">
        <f>ROUND(B20*0.005,2)</f>
        <v>4</v>
      </c>
      <c r="S20" s="3">
        <f>ROUND(B20*0.005,2)</f>
        <v>4</v>
      </c>
      <c r="T20" s="3">
        <f>ROUND(H20*0.005,2)</f>
        <v>5.8</v>
      </c>
      <c r="U20" s="9">
        <f>SUM(M20)-N20+C20+E20+D20</f>
        <v>1098.4000000000001</v>
      </c>
      <c r="V20" s="3">
        <f>SUM(I20:K20,N20,O20:T20)</f>
        <v>494.96999999999997</v>
      </c>
      <c r="W20" s="3">
        <f t="shared" si="0"/>
        <v>1593.3700000000001</v>
      </c>
      <c r="X20" s="4">
        <f t="shared" si="1"/>
        <v>0.31064347891575711</v>
      </c>
      <c r="Y20" s="4">
        <f t="shared" si="2"/>
        <v>0.45062818645302249</v>
      </c>
      <c r="Z20" s="17">
        <f>W21-W20</f>
        <v>112.09999999999968</v>
      </c>
    </row>
    <row r="21" spans="1:26" x14ac:dyDescent="0.25">
      <c r="A21" s="1" t="s">
        <v>14</v>
      </c>
      <c r="B21" s="18">
        <f>B20+C20+E20+D20</f>
        <v>1098.4000000000001</v>
      </c>
      <c r="C21" s="18"/>
      <c r="D21" s="18"/>
      <c r="E21" s="18"/>
      <c r="F21" s="1"/>
      <c r="G21" s="3">
        <v>800</v>
      </c>
      <c r="H21" s="3">
        <f>IF((B21-G21)&lt;0,ROUND(B21/0.675,2),ROUND((((((B21)-G21)*1.14944)+G21)/0.675),2))</f>
        <v>1693.32</v>
      </c>
      <c r="I21" s="3"/>
      <c r="J21" s="3"/>
      <c r="K21" s="3"/>
      <c r="L21" s="3">
        <f>ROUND(H21*0.325,2)</f>
        <v>550.33000000000004</v>
      </c>
      <c r="M21" s="3">
        <f>H21-L21</f>
        <v>1142.9899999999998</v>
      </c>
      <c r="N21" s="3">
        <f>IF((M21-G21)&lt;0,0,ROUND((M21-G21)*0.13,2))</f>
        <v>44.59</v>
      </c>
      <c r="O21" s="3"/>
      <c r="P21" s="3"/>
      <c r="Q21" s="3"/>
      <c r="R21" s="3">
        <f>ROUND($B$5*0.005,2)</f>
        <v>3.49</v>
      </c>
      <c r="S21" s="3">
        <f>ROUND($B$5*0.005,2)</f>
        <v>3.49</v>
      </c>
      <c r="T21" s="3">
        <f>ROUND($H$5*0.005,2)</f>
        <v>5.17</v>
      </c>
      <c r="U21" s="9">
        <f>SUM(M21)-N21</f>
        <v>1098.3999999999999</v>
      </c>
      <c r="V21" s="3">
        <f>L21+N21+R21+S21+T21</f>
        <v>607.07000000000005</v>
      </c>
      <c r="W21" s="3">
        <f t="shared" si="0"/>
        <v>1705.4699999999998</v>
      </c>
      <c r="X21" s="4">
        <f t="shared" si="1"/>
        <v>0.35595466352383809</v>
      </c>
      <c r="Y21" s="4">
        <f t="shared" si="2"/>
        <v>0.55268572469045896</v>
      </c>
      <c r="Z21" s="17"/>
    </row>
    <row r="22" spans="1:26" x14ac:dyDescent="0.25">
      <c r="A22" s="5" t="s">
        <v>13</v>
      </c>
      <c r="B22" s="6">
        <f>B20+50</f>
        <v>850</v>
      </c>
      <c r="C22" s="6">
        <f>C20</f>
        <v>207.9</v>
      </c>
      <c r="D22" s="6">
        <f>D20</f>
        <v>53</v>
      </c>
      <c r="E22" s="6">
        <f>E20</f>
        <v>37.5</v>
      </c>
      <c r="F22" s="5">
        <f>F20</f>
        <v>2.7</v>
      </c>
      <c r="G22" s="6">
        <f>F22*300</f>
        <v>810</v>
      </c>
      <c r="H22" s="6">
        <f>IF(G22&gt;B22,ROUND(B22/0.69,2),ROUND(((((B22-G22)*1.11111)+G22)/0.69),2))</f>
        <v>1238.33</v>
      </c>
      <c r="I22" s="6">
        <f>ROUND(H22*0.17,2)</f>
        <v>210.52</v>
      </c>
      <c r="J22" s="6">
        <f>ROUND(H22*0.125,2)</f>
        <v>154.79</v>
      </c>
      <c r="K22" s="6">
        <f>ROUND(H22*0.015,2)</f>
        <v>18.57</v>
      </c>
      <c r="L22" s="6"/>
      <c r="M22" s="6">
        <f>H22-I22-J22-K22</f>
        <v>854.44999999999993</v>
      </c>
      <c r="N22" s="6">
        <f>IF((H22-I22-J22-K22-G22)&lt;0,0,ROUND((H22-I22-J22-K22-G22)*0.1,2))</f>
        <v>4.4400000000000004</v>
      </c>
      <c r="O22" s="6">
        <f>ROUND(H22*0.06,2)</f>
        <v>74.3</v>
      </c>
      <c r="P22" s="6">
        <f>ROUND(H22*0.04,2)</f>
        <v>49.53</v>
      </c>
      <c r="Q22" s="6">
        <f>ROUND(H22*0.005,2)</f>
        <v>6.19</v>
      </c>
      <c r="R22" s="6">
        <f>ROUND(B22*0.005,2)</f>
        <v>4.25</v>
      </c>
      <c r="S22" s="6">
        <f>ROUND(B22*0.005,2)</f>
        <v>4.25</v>
      </c>
      <c r="T22" s="6">
        <f>ROUND(H22*0.005,2)</f>
        <v>6.19</v>
      </c>
      <c r="U22" s="10">
        <f>SUM(M22)-N22+C22+E22+D22</f>
        <v>1148.4099999999999</v>
      </c>
      <c r="V22" s="6">
        <f>SUM(I22:K22,N22,O22:T22)</f>
        <v>533.03000000000009</v>
      </c>
      <c r="W22" s="6">
        <f t="shared" si="0"/>
        <v>1681.44</v>
      </c>
      <c r="X22" s="7">
        <f t="shared" si="1"/>
        <v>0.31700804072699595</v>
      </c>
      <c r="Y22" s="7">
        <f t="shared" si="2"/>
        <v>0.46414608023266968</v>
      </c>
      <c r="Z22" s="13">
        <f>W23-W22</f>
        <v>109.17999999999984</v>
      </c>
    </row>
    <row r="23" spans="1:26" x14ac:dyDescent="0.25">
      <c r="A23" s="5" t="s">
        <v>14</v>
      </c>
      <c r="B23" s="14">
        <f>B22+C22+E22+D22</f>
        <v>1148.4000000000001</v>
      </c>
      <c r="C23" s="15"/>
      <c r="D23" s="15"/>
      <c r="E23" s="16"/>
      <c r="F23" s="5"/>
      <c r="G23" s="6">
        <v>800</v>
      </c>
      <c r="H23" s="6">
        <f>IF((B23-G23)&lt;0,ROUND(B23/0.675,2),ROUND((((((B23)-G23)*1.14944)+G23)/0.675),2))</f>
        <v>1778.47</v>
      </c>
      <c r="I23" s="6"/>
      <c r="J23" s="6"/>
      <c r="K23" s="6"/>
      <c r="L23" s="6">
        <f>ROUND(H23*0.325,2)</f>
        <v>578</v>
      </c>
      <c r="M23" s="6">
        <f>H23-L23</f>
        <v>1200.47</v>
      </c>
      <c r="N23" s="6">
        <f>IF((M23-G23)&lt;0,0,ROUND((M23-G23)*0.13,2))</f>
        <v>52.06</v>
      </c>
      <c r="O23" s="6"/>
      <c r="P23" s="6"/>
      <c r="Q23" s="6"/>
      <c r="R23" s="6">
        <f>ROUND($B$5*0.005,2)</f>
        <v>3.49</v>
      </c>
      <c r="S23" s="6">
        <f>ROUND($B$5*0.005,2)</f>
        <v>3.49</v>
      </c>
      <c r="T23" s="6">
        <f>ROUND($H$5*0.005,2)</f>
        <v>5.17</v>
      </c>
      <c r="U23" s="10">
        <f>SUM(M23)-N23</f>
        <v>1148.4100000000001</v>
      </c>
      <c r="V23" s="6">
        <f>L23+N23+R23+S23+T23</f>
        <v>642.20999999999992</v>
      </c>
      <c r="W23" s="6">
        <f t="shared" si="0"/>
        <v>1790.62</v>
      </c>
      <c r="X23" s="7">
        <f t="shared" si="1"/>
        <v>0.35865231037294343</v>
      </c>
      <c r="Y23" s="7">
        <f t="shared" si="2"/>
        <v>0.55921665607230853</v>
      </c>
      <c r="Z23" s="13"/>
    </row>
    <row r="24" spans="1:26" x14ac:dyDescent="0.25">
      <c r="A24" s="1" t="s">
        <v>13</v>
      </c>
      <c r="B24" s="3">
        <f>B22+50</f>
        <v>900</v>
      </c>
      <c r="C24" s="3">
        <f>C22</f>
        <v>207.9</v>
      </c>
      <c r="D24" s="3">
        <f>D22</f>
        <v>53</v>
      </c>
      <c r="E24" s="3">
        <f>E22</f>
        <v>37.5</v>
      </c>
      <c r="F24" s="1">
        <f>F22</f>
        <v>2.7</v>
      </c>
      <c r="G24" s="3">
        <f>F24*300</f>
        <v>810</v>
      </c>
      <c r="H24" s="3">
        <f>IF(G24&gt;B24,ROUND(B24/0.69,2),ROUND(((((B24-G24)*1.11111)+G24)/0.69),2))</f>
        <v>1318.84</v>
      </c>
      <c r="I24" s="3">
        <f>ROUND(H24*0.17,2)</f>
        <v>224.2</v>
      </c>
      <c r="J24" s="3">
        <f>ROUND(H24*0.125,2)</f>
        <v>164.86</v>
      </c>
      <c r="K24" s="3">
        <f>ROUND(H24*0.015,2)</f>
        <v>19.78</v>
      </c>
      <c r="L24" s="3"/>
      <c r="M24" s="3">
        <f>H24-I24-J24-K24</f>
        <v>909.99999999999989</v>
      </c>
      <c r="N24" s="3">
        <f>IF((H24-I24-J24-K24-G24)&lt;0,0,ROUND((H24-I24-J24-K24-G24)*0.1,2))</f>
        <v>10</v>
      </c>
      <c r="O24" s="3">
        <f>ROUND(H24*0.06,2)</f>
        <v>79.13</v>
      </c>
      <c r="P24" s="3">
        <f>ROUND(H24*0.04,2)</f>
        <v>52.75</v>
      </c>
      <c r="Q24" s="3">
        <f>ROUND(H24*0.005,2)</f>
        <v>6.59</v>
      </c>
      <c r="R24" s="3">
        <f>ROUND(B24*0.005,2)</f>
        <v>4.5</v>
      </c>
      <c r="S24" s="3">
        <f>ROUND(B24*0.005,2)</f>
        <v>4.5</v>
      </c>
      <c r="T24" s="3">
        <f>ROUND(H24*0.005,2)</f>
        <v>6.59</v>
      </c>
      <c r="U24" s="9">
        <f>SUM(M24)-N24+C24+E24+D24</f>
        <v>1198.3999999999999</v>
      </c>
      <c r="V24" s="3">
        <f>SUM(I24:K24,N24,O24:T24)</f>
        <v>572.90000000000009</v>
      </c>
      <c r="W24" s="3">
        <f t="shared" si="0"/>
        <v>1771.3</v>
      </c>
      <c r="X24" s="4">
        <f t="shared" si="1"/>
        <v>0.32343476542652294</v>
      </c>
      <c r="Y24" s="4">
        <f t="shared" si="2"/>
        <v>0.47805407209612832</v>
      </c>
      <c r="Z24" s="17">
        <f>W25-W24</f>
        <v>104.46000000000004</v>
      </c>
    </row>
    <row r="25" spans="1:26" x14ac:dyDescent="0.25">
      <c r="A25" s="1" t="s">
        <v>14</v>
      </c>
      <c r="B25" s="18">
        <f>B24+C24+E24+D24</f>
        <v>1198.4000000000001</v>
      </c>
      <c r="C25" s="18"/>
      <c r="D25" s="18"/>
      <c r="E25" s="18"/>
      <c r="F25" s="1"/>
      <c r="G25" s="3">
        <v>800</v>
      </c>
      <c r="H25" s="3">
        <f>IF((B25-G25)&lt;0,ROUND(B25/0.675,2),ROUND((((((B25)-G25)*1.14944)+G25)/0.675),2))</f>
        <v>1863.61</v>
      </c>
      <c r="I25" s="3"/>
      <c r="J25" s="3"/>
      <c r="K25" s="3"/>
      <c r="L25" s="3">
        <f>ROUND(H25*0.325,2)</f>
        <v>605.66999999999996</v>
      </c>
      <c r="M25" s="3">
        <f>H25-L25</f>
        <v>1257.94</v>
      </c>
      <c r="N25" s="3">
        <f>IF((M25-G25)&lt;0,0,ROUND((M25-G25)*0.13,2))</f>
        <v>59.53</v>
      </c>
      <c r="O25" s="3"/>
      <c r="P25" s="3"/>
      <c r="Q25" s="3"/>
      <c r="R25" s="3">
        <f>ROUND($B$5*0.005,2)</f>
        <v>3.49</v>
      </c>
      <c r="S25" s="3">
        <f>ROUND($B$5*0.005,2)</f>
        <v>3.49</v>
      </c>
      <c r="T25" s="3">
        <f>ROUND($H$5*0.005,2)</f>
        <v>5.17</v>
      </c>
      <c r="U25" s="9">
        <f>SUM(M25)-N25</f>
        <v>1198.4100000000001</v>
      </c>
      <c r="V25" s="3">
        <f>L25+N25+R25+S25+T25</f>
        <v>677.34999999999991</v>
      </c>
      <c r="W25" s="3">
        <f t="shared" si="0"/>
        <v>1875.76</v>
      </c>
      <c r="X25" s="4">
        <f t="shared" si="1"/>
        <v>0.36110696464366437</v>
      </c>
      <c r="Y25" s="4">
        <f t="shared" si="2"/>
        <v>0.56520723291694819</v>
      </c>
      <c r="Z25" s="17"/>
    </row>
    <row r="26" spans="1:26" x14ac:dyDescent="0.25">
      <c r="A26" s="5" t="s">
        <v>13</v>
      </c>
      <c r="B26" s="6">
        <f>B24+50</f>
        <v>950</v>
      </c>
      <c r="C26" s="6">
        <f>C24</f>
        <v>207.9</v>
      </c>
      <c r="D26" s="6">
        <f>D24</f>
        <v>53</v>
      </c>
      <c r="E26" s="6">
        <f>E24</f>
        <v>37.5</v>
      </c>
      <c r="F26" s="5">
        <f>F24</f>
        <v>2.7</v>
      </c>
      <c r="G26" s="6">
        <f>F26*300</f>
        <v>810</v>
      </c>
      <c r="H26" s="6">
        <f>IF(G26&gt;B26,ROUND(B26/0.69,2),ROUND(((((B26-G26)*1.11111)+G26)/0.69),2))</f>
        <v>1399.36</v>
      </c>
      <c r="I26" s="6">
        <f>ROUND(H26*0.17,2)</f>
        <v>237.89</v>
      </c>
      <c r="J26" s="6">
        <f>ROUND(H26*0.125,2)</f>
        <v>174.92</v>
      </c>
      <c r="K26" s="6">
        <f>ROUND(H26*0.015,2)</f>
        <v>20.99</v>
      </c>
      <c r="L26" s="6"/>
      <c r="M26" s="6">
        <f>H26-I26-J26-K26</f>
        <v>965.55999999999983</v>
      </c>
      <c r="N26" s="6">
        <f>IF((H26-I26-J26-K26-G26)&lt;0,0,ROUND((H26-I26-J26-K26-G26)*0.1,2))</f>
        <v>15.56</v>
      </c>
      <c r="O26" s="6">
        <f>ROUND(H26*0.06,2)</f>
        <v>83.96</v>
      </c>
      <c r="P26" s="6">
        <f>ROUND(H26*0.04,2)</f>
        <v>55.97</v>
      </c>
      <c r="Q26" s="6">
        <f>ROUND(H26*0.005,2)</f>
        <v>7</v>
      </c>
      <c r="R26" s="6">
        <f>ROUND(B26*0.005,2)</f>
        <v>4.75</v>
      </c>
      <c r="S26" s="6">
        <f>ROUND(B26*0.005,2)</f>
        <v>4.75</v>
      </c>
      <c r="T26" s="6">
        <f>ROUND(H26*0.005,2)</f>
        <v>7</v>
      </c>
      <c r="U26" s="10">
        <f>SUM(M26)-N26+C26+E26+D26</f>
        <v>1248.3999999999999</v>
      </c>
      <c r="V26" s="6">
        <f>SUM(I26:K26,N26,O26:T26)</f>
        <v>612.79</v>
      </c>
      <c r="W26" s="6">
        <f t="shared" si="0"/>
        <v>1861.1899999999998</v>
      </c>
      <c r="X26" s="7">
        <f t="shared" si="1"/>
        <v>0.32924634239384482</v>
      </c>
      <c r="Y26" s="7">
        <f t="shared" si="2"/>
        <v>0.49086030118551749</v>
      </c>
      <c r="Z26" s="13">
        <f>W27-W26</f>
        <v>99.710000000000036</v>
      </c>
    </row>
    <row r="27" spans="1:26" x14ac:dyDescent="0.25">
      <c r="A27" s="5" t="s">
        <v>14</v>
      </c>
      <c r="B27" s="14">
        <f>B26+C26+E26+D26</f>
        <v>1248.4000000000001</v>
      </c>
      <c r="C27" s="15"/>
      <c r="D27" s="15"/>
      <c r="E27" s="16"/>
      <c r="F27" s="5"/>
      <c r="G27" s="6">
        <v>800</v>
      </c>
      <c r="H27" s="6">
        <f>IF((B27-G27)&lt;0,ROUND(B27/0.675,2),ROUND((((((B27)-G27)*1.14944)+G27)/0.675),2))</f>
        <v>1948.75</v>
      </c>
      <c r="I27" s="6"/>
      <c r="J27" s="6"/>
      <c r="K27" s="6"/>
      <c r="L27" s="6">
        <f>ROUND(H27*0.325,2)</f>
        <v>633.34</v>
      </c>
      <c r="M27" s="6">
        <f>H27-L27</f>
        <v>1315.4099999999999</v>
      </c>
      <c r="N27" s="6">
        <f>IF((M27-G27)&lt;0,0,ROUND((M27-G27)*0.13,2))</f>
        <v>67</v>
      </c>
      <c r="O27" s="6"/>
      <c r="P27" s="6"/>
      <c r="Q27" s="6"/>
      <c r="R27" s="6">
        <f>ROUND($B$5*0.005,2)</f>
        <v>3.49</v>
      </c>
      <c r="S27" s="6">
        <f>ROUND($B$5*0.005,2)</f>
        <v>3.49</v>
      </c>
      <c r="T27" s="6">
        <f>ROUND($H$5*0.005,2)</f>
        <v>5.17</v>
      </c>
      <c r="U27" s="10">
        <f>SUM(M27)-N27</f>
        <v>1248.4099999999999</v>
      </c>
      <c r="V27" s="6">
        <f>L27+N27+R27+S27+T27</f>
        <v>712.49</v>
      </c>
      <c r="W27" s="6">
        <f t="shared" si="0"/>
        <v>1960.8999999999999</v>
      </c>
      <c r="X27" s="7">
        <f t="shared" si="1"/>
        <v>0.363348462440716</v>
      </c>
      <c r="Y27" s="7">
        <f t="shared" si="2"/>
        <v>0.57071795323651697</v>
      </c>
      <c r="Z27" s="13"/>
    </row>
    <row r="28" spans="1:26" x14ac:dyDescent="0.25">
      <c r="A28" s="1" t="s">
        <v>13</v>
      </c>
      <c r="B28" s="3">
        <f>B26+50</f>
        <v>1000</v>
      </c>
      <c r="C28" s="3">
        <f>C26</f>
        <v>207.9</v>
      </c>
      <c r="D28" s="3">
        <f>D26</f>
        <v>53</v>
      </c>
      <c r="E28" s="3">
        <f>E26</f>
        <v>37.5</v>
      </c>
      <c r="F28" s="1">
        <f>F26</f>
        <v>2.7</v>
      </c>
      <c r="G28" s="3">
        <f>F28*300</f>
        <v>810</v>
      </c>
      <c r="H28" s="3">
        <f>IF(G28&gt;B28,ROUND(B28/0.69,2),ROUND(((((B28-G28)*1.11111)+G28)/0.69),2))</f>
        <v>1479.87</v>
      </c>
      <c r="I28" s="3">
        <f>ROUND(H28*0.17,2)</f>
        <v>251.58</v>
      </c>
      <c r="J28" s="3">
        <f>ROUND(H28*0.125,2)</f>
        <v>184.98</v>
      </c>
      <c r="K28" s="3">
        <f>ROUND(H28*0.015,2)</f>
        <v>22.2</v>
      </c>
      <c r="L28" s="3"/>
      <c r="M28" s="3">
        <f>H28-I28-J28-K28</f>
        <v>1021.1099999999999</v>
      </c>
      <c r="N28" s="3">
        <f>IF((H28-I28-J28-K28-G28)&lt;0,0,ROUND((H28-I28-J28-K28-G28)*0.1,2))</f>
        <v>21.11</v>
      </c>
      <c r="O28" s="3">
        <f>ROUND(H28*0.06,2)</f>
        <v>88.79</v>
      </c>
      <c r="P28" s="3">
        <f>ROUND(H28*0.04,2)</f>
        <v>59.19</v>
      </c>
      <c r="Q28" s="3">
        <f>ROUND(H28*0.005,2)</f>
        <v>7.4</v>
      </c>
      <c r="R28" s="3">
        <f>ROUND(B28*0.005,2)</f>
        <v>5</v>
      </c>
      <c r="S28" s="3">
        <f>ROUND(B28*0.005,2)</f>
        <v>5</v>
      </c>
      <c r="T28" s="3">
        <f>ROUND(H28*0.005,2)</f>
        <v>7.4</v>
      </c>
      <c r="U28" s="9">
        <f>SUM(M28)-N28+C28+E28+D28</f>
        <v>1298.3999999999999</v>
      </c>
      <c r="V28" s="3">
        <f>SUM(I28:K28,N28,O28:T28)</f>
        <v>652.64999999999986</v>
      </c>
      <c r="W28" s="3">
        <f t="shared" si="0"/>
        <v>1951.0499999999997</v>
      </c>
      <c r="X28" s="4">
        <f t="shared" si="1"/>
        <v>0.33451218574613667</v>
      </c>
      <c r="Y28" s="4">
        <f t="shared" si="2"/>
        <v>0.50265711645101663</v>
      </c>
      <c r="Z28" s="17">
        <f>W29-W28</f>
        <v>95.000000000000455</v>
      </c>
    </row>
    <row r="29" spans="1:26" x14ac:dyDescent="0.25">
      <c r="A29" s="1" t="s">
        <v>14</v>
      </c>
      <c r="B29" s="18">
        <f>B28+C28+E28+D28</f>
        <v>1298.4000000000001</v>
      </c>
      <c r="C29" s="18"/>
      <c r="D29" s="18"/>
      <c r="E29" s="18"/>
      <c r="F29" s="1"/>
      <c r="G29" s="3">
        <v>800</v>
      </c>
      <c r="H29" s="3">
        <f>IF((B29-G29)&lt;0,ROUND(B29/0.675,2),ROUND((((((B29)-G29)*1.14944)+G29)/0.675),2))</f>
        <v>2033.9</v>
      </c>
      <c r="I29" s="3"/>
      <c r="J29" s="3"/>
      <c r="K29" s="3"/>
      <c r="L29" s="3">
        <f>ROUND(H29*0.325,2)</f>
        <v>661.02</v>
      </c>
      <c r="M29" s="3">
        <f>H29-L29</f>
        <v>1372.88</v>
      </c>
      <c r="N29" s="3">
        <f>IF((M29-G29)&lt;0,0,ROUND((M29-G29)*0.13,2))</f>
        <v>74.47</v>
      </c>
      <c r="O29" s="3"/>
      <c r="P29" s="3"/>
      <c r="Q29" s="3"/>
      <c r="R29" s="3">
        <f>ROUND($B$5*0.005,2)</f>
        <v>3.49</v>
      </c>
      <c r="S29" s="3">
        <f>ROUND($B$5*0.005,2)</f>
        <v>3.49</v>
      </c>
      <c r="T29" s="3">
        <f>ROUND($H$5*0.005,2)</f>
        <v>5.17</v>
      </c>
      <c r="U29" s="9">
        <f>SUM(M29)-N29</f>
        <v>1298.4100000000001</v>
      </c>
      <c r="V29" s="3">
        <f>L29+N29+R29+S29+T29</f>
        <v>747.64</v>
      </c>
      <c r="W29" s="3">
        <f t="shared" si="0"/>
        <v>2046.0500000000002</v>
      </c>
      <c r="X29" s="4">
        <f t="shared" si="1"/>
        <v>0.3654065149923022</v>
      </c>
      <c r="Y29" s="4">
        <f t="shared" si="2"/>
        <v>0.57581195462142154</v>
      </c>
      <c r="Z29" s="17"/>
    </row>
    <row r="30" spans="1:26" x14ac:dyDescent="0.25">
      <c r="A30" s="5" t="s">
        <v>13</v>
      </c>
      <c r="B30" s="6">
        <f>B28+50</f>
        <v>1050</v>
      </c>
      <c r="C30" s="6">
        <f>C28</f>
        <v>207.9</v>
      </c>
      <c r="D30" s="6">
        <f>D28</f>
        <v>53</v>
      </c>
      <c r="E30" s="6">
        <f>E28</f>
        <v>37.5</v>
      </c>
      <c r="F30" s="5">
        <f>F28</f>
        <v>2.7</v>
      </c>
      <c r="G30" s="6">
        <f>F30*300</f>
        <v>810</v>
      </c>
      <c r="H30" s="6">
        <f>IF(G30&gt;B30,ROUND(B30/0.69,2),ROUND(((((B30-G30)*1.11111)+G30)/0.69),2))</f>
        <v>1560.39</v>
      </c>
      <c r="I30" s="6">
        <f>ROUND(H30*0.17,2)</f>
        <v>265.27</v>
      </c>
      <c r="J30" s="6">
        <f>ROUND(H30*0.125,2)</f>
        <v>195.05</v>
      </c>
      <c r="K30" s="6">
        <f>ROUND(H30*0.015,2)</f>
        <v>23.41</v>
      </c>
      <c r="L30" s="6"/>
      <c r="M30" s="6">
        <f>H30-I30-J30-K30</f>
        <v>1076.6600000000001</v>
      </c>
      <c r="N30" s="6">
        <f>IF((H30-I30-J30-K30-G30)&lt;0,0,ROUND((H30-I30-J30-K30-G30)*0.1,2))</f>
        <v>26.67</v>
      </c>
      <c r="O30" s="6">
        <f>ROUND(H30*0.06,2)</f>
        <v>93.62</v>
      </c>
      <c r="P30" s="6">
        <f>ROUND(H30*0.04,2)</f>
        <v>62.42</v>
      </c>
      <c r="Q30" s="6">
        <f>ROUND(H30*0.005,2)</f>
        <v>7.8</v>
      </c>
      <c r="R30" s="6">
        <f>ROUND(B30*0.005,2)</f>
        <v>5.25</v>
      </c>
      <c r="S30" s="6">
        <f>ROUND(B30*0.005,2)</f>
        <v>5.25</v>
      </c>
      <c r="T30" s="6">
        <f>ROUND(H30*0.005,2)</f>
        <v>7.8</v>
      </c>
      <c r="U30" s="10">
        <f>SUM(M30)-N30+C30+E30+D30</f>
        <v>1348.39</v>
      </c>
      <c r="V30" s="6">
        <f>SUM(I30:K30,N30,O30:T30)</f>
        <v>692.53999999999985</v>
      </c>
      <c r="W30" s="6">
        <f t="shared" si="0"/>
        <v>2040.9299999999998</v>
      </c>
      <c r="X30" s="7">
        <f t="shared" si="1"/>
        <v>0.33932569955853453</v>
      </c>
      <c r="Y30" s="7">
        <f t="shared" si="2"/>
        <v>0.51360511424736155</v>
      </c>
      <c r="Z30" s="13">
        <f>W31-W30</f>
        <v>90.260000000000218</v>
      </c>
    </row>
    <row r="31" spans="1:26" x14ac:dyDescent="0.25">
      <c r="A31" s="5" t="s">
        <v>14</v>
      </c>
      <c r="B31" s="14">
        <f>B30+C30+E30+D30</f>
        <v>1348.4</v>
      </c>
      <c r="C31" s="15"/>
      <c r="D31" s="15"/>
      <c r="E31" s="16"/>
      <c r="F31" s="5"/>
      <c r="G31" s="6">
        <v>800</v>
      </c>
      <c r="H31" s="6">
        <f>IF((B31-G31)&lt;0,ROUND(B31/0.675,2),ROUND((((((B31)-G31)*1.14944)+G31)/0.675),2))</f>
        <v>2119.04</v>
      </c>
      <c r="I31" s="6"/>
      <c r="J31" s="6"/>
      <c r="K31" s="6"/>
      <c r="L31" s="6">
        <f>ROUND(H31*0.325,2)</f>
        <v>688.69</v>
      </c>
      <c r="M31" s="6">
        <f>H31-L31</f>
        <v>1430.35</v>
      </c>
      <c r="N31" s="6">
        <f>IF((M31-G31)&lt;0,0,ROUND((M31-G31)*0.13,2))</f>
        <v>81.95</v>
      </c>
      <c r="O31" s="6"/>
      <c r="P31" s="6"/>
      <c r="Q31" s="6"/>
      <c r="R31" s="6">
        <f>ROUND($B$5*0.005,2)</f>
        <v>3.49</v>
      </c>
      <c r="S31" s="6">
        <f>ROUND($B$5*0.005,2)</f>
        <v>3.49</v>
      </c>
      <c r="T31" s="6">
        <f>ROUND($H$5*0.005,2)</f>
        <v>5.17</v>
      </c>
      <c r="U31" s="10">
        <f>SUM(M31)-N31</f>
        <v>1348.3999999999999</v>
      </c>
      <c r="V31" s="6">
        <f>L31+N31+R31+S31+T31</f>
        <v>782.79000000000008</v>
      </c>
      <c r="W31" s="6">
        <f t="shared" si="0"/>
        <v>2131.19</v>
      </c>
      <c r="X31" s="7">
        <f t="shared" si="1"/>
        <v>0.36730183606341998</v>
      </c>
      <c r="Y31" s="7">
        <f t="shared" si="2"/>
        <v>0.58053248294274706</v>
      </c>
      <c r="Z31" s="13"/>
    </row>
    <row r="32" spans="1:26" x14ac:dyDescent="0.25">
      <c r="A32" s="1" t="s">
        <v>13</v>
      </c>
      <c r="B32" s="3">
        <f>B30+50</f>
        <v>1100</v>
      </c>
      <c r="C32" s="3">
        <f>C30</f>
        <v>207.9</v>
      </c>
      <c r="D32" s="3">
        <f>D30</f>
        <v>53</v>
      </c>
      <c r="E32" s="3">
        <f>E30</f>
        <v>37.5</v>
      </c>
      <c r="F32" s="1">
        <f>F30</f>
        <v>2.7</v>
      </c>
      <c r="G32" s="3">
        <f>F32*300</f>
        <v>810</v>
      </c>
      <c r="H32" s="3">
        <f>IF(G32&gt;B32,ROUND(B32/0.69,2),ROUND(((((B32-G32)*1.11111)+G32)/0.69),2))</f>
        <v>1640.9</v>
      </c>
      <c r="I32" s="3">
        <f>ROUND(H32*0.17,2)</f>
        <v>278.95</v>
      </c>
      <c r="J32" s="3">
        <f>ROUND(H32*0.125,2)</f>
        <v>205.11</v>
      </c>
      <c r="K32" s="3">
        <f>ROUND(H32*0.015,2)</f>
        <v>24.61</v>
      </c>
      <c r="L32" s="3"/>
      <c r="M32" s="3">
        <f>H32-I32-J32-K32</f>
        <v>1132.2300000000002</v>
      </c>
      <c r="N32" s="3">
        <f>IF((H32-I32-J32-K32-G32)&lt;0,0,ROUND((H32-I32-J32-K32-G32)*0.1,2))</f>
        <v>32.22</v>
      </c>
      <c r="O32" s="3">
        <f>ROUND(H32*0.06,2)</f>
        <v>98.45</v>
      </c>
      <c r="P32" s="3">
        <f>ROUND(H32*0.04,2)</f>
        <v>65.64</v>
      </c>
      <c r="Q32" s="3">
        <f>ROUND(H32*0.005,2)</f>
        <v>8.1999999999999993</v>
      </c>
      <c r="R32" s="3">
        <f>ROUND(B32*0.005,2)</f>
        <v>5.5</v>
      </c>
      <c r="S32" s="3">
        <f>ROUND(B32*0.005,2)</f>
        <v>5.5</v>
      </c>
      <c r="T32" s="3">
        <f>ROUND(H32*0.005,2)</f>
        <v>8.1999999999999993</v>
      </c>
      <c r="U32" s="9">
        <f>SUM(M32)-N32+C32+E32+D32</f>
        <v>1398.4100000000003</v>
      </c>
      <c r="V32" s="3">
        <f>SUM(I32:K32,N32,O32:T32)</f>
        <v>732.38000000000011</v>
      </c>
      <c r="W32" s="3">
        <f t="shared" si="0"/>
        <v>2130.7900000000004</v>
      </c>
      <c r="X32" s="4">
        <f t="shared" si="1"/>
        <v>0.34371289521726683</v>
      </c>
      <c r="Y32" s="4">
        <f t="shared" si="2"/>
        <v>0.52372337154339565</v>
      </c>
      <c r="Z32" s="17">
        <f>W33-W32</f>
        <v>85.549999999999272</v>
      </c>
    </row>
    <row r="33" spans="1:26" x14ac:dyDescent="0.25">
      <c r="A33" s="1" t="s">
        <v>14</v>
      </c>
      <c r="B33" s="18">
        <f>B32+C32+E32+D32</f>
        <v>1398.4</v>
      </c>
      <c r="C33" s="18"/>
      <c r="D33" s="18"/>
      <c r="E33" s="18"/>
      <c r="F33" s="1"/>
      <c r="G33" s="3">
        <v>800</v>
      </c>
      <c r="H33" s="3">
        <f>IF((B33-G33)&lt;0,ROUND(B33/0.675,2),ROUND((((((B33)-G33)*1.14944)+G33)/0.675),2))</f>
        <v>2204.19</v>
      </c>
      <c r="I33" s="3"/>
      <c r="J33" s="3"/>
      <c r="K33" s="3"/>
      <c r="L33" s="3">
        <f>ROUND(H33*0.325,2)</f>
        <v>716.36</v>
      </c>
      <c r="M33" s="3">
        <f>H33-L33</f>
        <v>1487.83</v>
      </c>
      <c r="N33" s="3">
        <f>IF((M33-G33)&lt;0,0,ROUND((M33-G33)*0.13,2))</f>
        <v>89.42</v>
      </c>
      <c r="O33" s="3"/>
      <c r="P33" s="3"/>
      <c r="Q33" s="3"/>
      <c r="R33" s="3">
        <f>ROUND($B$5*0.005,2)</f>
        <v>3.49</v>
      </c>
      <c r="S33" s="3">
        <f>ROUND($B$5*0.005,2)</f>
        <v>3.49</v>
      </c>
      <c r="T33" s="3">
        <f>ROUND($H$5*0.005,2)</f>
        <v>5.17</v>
      </c>
      <c r="U33" s="9">
        <f>SUM(M33)-N33</f>
        <v>1398.4099999999999</v>
      </c>
      <c r="V33" s="3">
        <f>L33+N33+R33+S33+T33</f>
        <v>817.93</v>
      </c>
      <c r="W33" s="3">
        <f t="shared" si="0"/>
        <v>2216.3399999999997</v>
      </c>
      <c r="X33" s="4">
        <f t="shared" si="1"/>
        <v>0.36904536307606234</v>
      </c>
      <c r="Y33" s="4">
        <f t="shared" si="2"/>
        <v>0.58489999356411926</v>
      </c>
      <c r="Z33" s="17"/>
    </row>
    <row r="34" spans="1:26" x14ac:dyDescent="0.25">
      <c r="A34" s="5" t="s">
        <v>13</v>
      </c>
      <c r="B34" s="6">
        <f>B32+50</f>
        <v>1150</v>
      </c>
      <c r="C34" s="6">
        <f>C32</f>
        <v>207.9</v>
      </c>
      <c r="D34" s="6">
        <f>D32</f>
        <v>53</v>
      </c>
      <c r="E34" s="6">
        <f>E32</f>
        <v>37.5</v>
      </c>
      <c r="F34" s="5">
        <f>F32</f>
        <v>2.7</v>
      </c>
      <c r="G34" s="6">
        <f>F34*300</f>
        <v>810</v>
      </c>
      <c r="H34" s="6">
        <f>IF(G34&gt;B34,ROUND(B34/0.69,2),ROUND(((((B34-G34)*1.11111)+G34)/0.69),2))</f>
        <v>1721.42</v>
      </c>
      <c r="I34" s="6">
        <f>ROUND(H34*0.17,2)</f>
        <v>292.64</v>
      </c>
      <c r="J34" s="6">
        <f>ROUND(H34*0.125,2)</f>
        <v>215.18</v>
      </c>
      <c r="K34" s="6">
        <f>ROUND(H34*0.015,2)</f>
        <v>25.82</v>
      </c>
      <c r="L34" s="6"/>
      <c r="M34" s="6">
        <f>H34-I34-J34-K34</f>
        <v>1187.7800000000002</v>
      </c>
      <c r="N34" s="6">
        <f>IF((H34-I34-J34-K34-G34)&lt;0,0,ROUND((H34-I34-J34-K34-G34)*0.1,2))</f>
        <v>37.78</v>
      </c>
      <c r="O34" s="6">
        <f>ROUND(H34*0.06,2)</f>
        <v>103.29</v>
      </c>
      <c r="P34" s="6">
        <f>ROUND(H34*0.04,2)</f>
        <v>68.86</v>
      </c>
      <c r="Q34" s="6">
        <f>ROUND(H34*0.005,2)</f>
        <v>8.61</v>
      </c>
      <c r="R34" s="6">
        <f>ROUND(B34*0.005,2)</f>
        <v>5.75</v>
      </c>
      <c r="S34" s="6">
        <f>ROUND(B34*0.005,2)</f>
        <v>5.75</v>
      </c>
      <c r="T34" s="6">
        <f>ROUND(H34*0.005,2)</f>
        <v>8.61</v>
      </c>
      <c r="U34" s="10">
        <f>SUM(M34)-N34+C34+E34+D34</f>
        <v>1448.4000000000003</v>
      </c>
      <c r="V34" s="6">
        <f>SUM(I34:K34,N34,O34:T34)</f>
        <v>772.29</v>
      </c>
      <c r="W34" s="6">
        <f t="shared" si="0"/>
        <v>2220.6900000000005</v>
      </c>
      <c r="X34" s="7">
        <f t="shared" si="1"/>
        <v>0.3477702876133093</v>
      </c>
      <c r="Y34" s="7">
        <f t="shared" si="2"/>
        <v>0.53320215410107685</v>
      </c>
      <c r="Z34" s="13">
        <f>W35-W34</f>
        <v>80.789999999999054</v>
      </c>
    </row>
    <row r="35" spans="1:26" x14ac:dyDescent="0.25">
      <c r="A35" s="5" t="s">
        <v>14</v>
      </c>
      <c r="B35" s="14">
        <f>B34+C34+E34+D34</f>
        <v>1448.4</v>
      </c>
      <c r="C35" s="15"/>
      <c r="D35" s="15"/>
      <c r="E35" s="16"/>
      <c r="F35" s="5"/>
      <c r="G35" s="6">
        <v>800</v>
      </c>
      <c r="H35" s="6">
        <f>IF((B35-G35)&lt;0,ROUND(B35/0.675,2),ROUND((((((B35)-G35)*1.14944)+G35)/0.675),2))</f>
        <v>2289.33</v>
      </c>
      <c r="I35" s="6"/>
      <c r="J35" s="6"/>
      <c r="K35" s="6"/>
      <c r="L35" s="6">
        <f>ROUND(H35*0.325,2)</f>
        <v>744.03</v>
      </c>
      <c r="M35" s="6">
        <f>H35-L35</f>
        <v>1545.3</v>
      </c>
      <c r="N35" s="6">
        <f>IF((M35-G35)&lt;0,0,ROUND((M35-G35)*0.13,2))</f>
        <v>96.89</v>
      </c>
      <c r="O35" s="6"/>
      <c r="P35" s="6"/>
      <c r="Q35" s="6"/>
      <c r="R35" s="6">
        <f>ROUND($B$5*0.005,2)</f>
        <v>3.49</v>
      </c>
      <c r="S35" s="6">
        <f>ROUND($B$5*0.005,2)</f>
        <v>3.49</v>
      </c>
      <c r="T35" s="6">
        <f>ROUND($H$5*0.005,2)</f>
        <v>5.17</v>
      </c>
      <c r="U35" s="10">
        <f>SUM(M35)-N35</f>
        <v>1448.4099999999999</v>
      </c>
      <c r="V35" s="6">
        <f>L35+N35+R35+S35+T35</f>
        <v>853.06999999999994</v>
      </c>
      <c r="W35" s="6">
        <f t="shared" si="0"/>
        <v>2301.4799999999996</v>
      </c>
      <c r="X35" s="7">
        <f t="shared" si="1"/>
        <v>0.37066148739072252</v>
      </c>
      <c r="Y35" s="7">
        <f t="shared" si="2"/>
        <v>0.58896997397145834</v>
      </c>
      <c r="Z35" s="13"/>
    </row>
    <row r="36" spans="1:26" x14ac:dyDescent="0.25">
      <c r="A36" s="1" t="s">
        <v>13</v>
      </c>
      <c r="B36" s="3">
        <f>B34+50</f>
        <v>1200</v>
      </c>
      <c r="C36" s="3">
        <f>C34</f>
        <v>207.9</v>
      </c>
      <c r="D36" s="3">
        <f>D34</f>
        <v>53</v>
      </c>
      <c r="E36" s="3">
        <f>E34</f>
        <v>37.5</v>
      </c>
      <c r="F36" s="1">
        <f>F34</f>
        <v>2.7</v>
      </c>
      <c r="G36" s="3">
        <f>F36*300</f>
        <v>810</v>
      </c>
      <c r="H36" s="3">
        <f>IF(G36&gt;B36,ROUND(B36/0.69,2),ROUND(((((B36-G36)*1.11111)+G36)/0.69),2))</f>
        <v>1801.93</v>
      </c>
      <c r="I36" s="3">
        <f>ROUND(H36*0.17,2)</f>
        <v>306.33</v>
      </c>
      <c r="J36" s="3">
        <f>ROUND(H36*0.125,2)</f>
        <v>225.24</v>
      </c>
      <c r="K36" s="3">
        <f>ROUND(H36*0.015,2)</f>
        <v>27.03</v>
      </c>
      <c r="L36" s="3"/>
      <c r="M36" s="3">
        <f>H36-I36-J36-K36</f>
        <v>1243.3300000000002</v>
      </c>
      <c r="N36" s="3">
        <f>IF((H36-I36-J36-K36-G36)&lt;0,0,ROUND((H36-I36-J36-K36-G36)*0.1,2))</f>
        <v>43.33</v>
      </c>
      <c r="O36" s="3">
        <f>ROUND(H36*0.06,2)</f>
        <v>108.12</v>
      </c>
      <c r="P36" s="3">
        <f>ROUND(H36*0.04,2)</f>
        <v>72.08</v>
      </c>
      <c r="Q36" s="3">
        <f>ROUND(H36*0.005,2)</f>
        <v>9.01</v>
      </c>
      <c r="R36" s="3">
        <f>ROUND(B36*0.005,2)</f>
        <v>6</v>
      </c>
      <c r="S36" s="3">
        <f>ROUND(B36*0.005,2)</f>
        <v>6</v>
      </c>
      <c r="T36" s="3">
        <f>ROUND(H36*0.005,2)</f>
        <v>9.01</v>
      </c>
      <c r="U36" s="9">
        <f>SUM(M36)-N36+C36+E36+D36</f>
        <v>1498.4000000000003</v>
      </c>
      <c r="V36" s="3">
        <f>SUM(I36:K36,N36,O36:T36)</f>
        <v>812.15</v>
      </c>
      <c r="W36" s="3">
        <f t="shared" si="0"/>
        <v>2310.5500000000002</v>
      </c>
      <c r="X36" s="4">
        <f t="shared" si="1"/>
        <v>0.35149639696176233</v>
      </c>
      <c r="Y36" s="4">
        <f t="shared" si="2"/>
        <v>0.54201147891083812</v>
      </c>
      <c r="Z36" s="17">
        <f>W37-W36</f>
        <v>76.069999999999709</v>
      </c>
    </row>
    <row r="37" spans="1:26" x14ac:dyDescent="0.25">
      <c r="A37" s="1" t="s">
        <v>14</v>
      </c>
      <c r="B37" s="18">
        <f>B36+C36+E36+D36</f>
        <v>1498.4</v>
      </c>
      <c r="C37" s="18"/>
      <c r="D37" s="18"/>
      <c r="E37" s="18"/>
      <c r="F37" s="1"/>
      <c r="G37" s="3">
        <v>800</v>
      </c>
      <c r="H37" s="3">
        <f>IF((B37-G37)&lt;0,ROUND(B37/0.675,2),ROUND((((((B37)-G37)*1.14944)+G37)/0.675),2))</f>
        <v>2374.4699999999998</v>
      </c>
      <c r="I37" s="3"/>
      <c r="J37" s="3"/>
      <c r="K37" s="3"/>
      <c r="L37" s="3">
        <f>ROUND(H37*0.325,2)</f>
        <v>771.7</v>
      </c>
      <c r="M37" s="3">
        <f>H37-L37</f>
        <v>1602.7699999999998</v>
      </c>
      <c r="N37" s="3">
        <f>IF((M37-G37)&lt;0,0,ROUND((M37-G37)*0.13,2))</f>
        <v>104.36</v>
      </c>
      <c r="O37" s="3"/>
      <c r="P37" s="3"/>
      <c r="Q37" s="3"/>
      <c r="R37" s="3">
        <f>ROUND($B$5*0.005,2)</f>
        <v>3.49</v>
      </c>
      <c r="S37" s="3">
        <f>ROUND($B$5*0.005,2)</f>
        <v>3.49</v>
      </c>
      <c r="T37" s="3">
        <f>ROUND($H$5*0.005,2)</f>
        <v>5.17</v>
      </c>
      <c r="U37" s="9">
        <f>SUM(M37)-N37</f>
        <v>1498.4099999999999</v>
      </c>
      <c r="V37" s="3">
        <f>L37+N37+R37+S37+T37</f>
        <v>888.21</v>
      </c>
      <c r="W37" s="3">
        <f t="shared" si="0"/>
        <v>2386.62</v>
      </c>
      <c r="X37" s="4">
        <f t="shared" si="1"/>
        <v>0.37216230484953622</v>
      </c>
      <c r="Y37" s="4">
        <f t="shared" si="2"/>
        <v>0.59276833443450061</v>
      </c>
      <c r="Z37" s="17"/>
    </row>
    <row r="38" spans="1:26" x14ac:dyDescent="0.25">
      <c r="A38" s="5" t="s">
        <v>13</v>
      </c>
      <c r="B38" s="6">
        <f>B36+50</f>
        <v>1250</v>
      </c>
      <c r="C38" s="6">
        <f>C36</f>
        <v>207.9</v>
      </c>
      <c r="D38" s="6">
        <f>D36</f>
        <v>53</v>
      </c>
      <c r="E38" s="6">
        <f>E36</f>
        <v>37.5</v>
      </c>
      <c r="F38" s="5">
        <f>F36</f>
        <v>2.7</v>
      </c>
      <c r="G38" s="6">
        <f>F38*300</f>
        <v>810</v>
      </c>
      <c r="H38" s="6">
        <f>IF(G38&gt;B38,ROUND(B38/0.69,2),ROUND(((((B38-G38)*1.11111)+G38)/0.69),2))</f>
        <v>1882.45</v>
      </c>
      <c r="I38" s="6">
        <f>ROUND(H38*0.17,2)</f>
        <v>320.02</v>
      </c>
      <c r="J38" s="6">
        <f>ROUND(H38*0.125,2)</f>
        <v>235.31</v>
      </c>
      <c r="K38" s="6">
        <f>ROUND(H38*0.015,2)</f>
        <v>28.24</v>
      </c>
      <c r="L38" s="6"/>
      <c r="M38" s="6">
        <f>H38-I38-J38-K38</f>
        <v>1298.8800000000001</v>
      </c>
      <c r="N38" s="6">
        <f>IF((H38-I38-J38-K38-G38)&lt;0,0,ROUND((H38-I38-J38-K38-G38)*0.1,2))</f>
        <v>48.89</v>
      </c>
      <c r="O38" s="6">
        <f>ROUND(H38*0.06,2)</f>
        <v>112.95</v>
      </c>
      <c r="P38" s="6">
        <f>ROUND(H38*0.04,2)</f>
        <v>75.3</v>
      </c>
      <c r="Q38" s="6">
        <f>ROUND(H38*0.005,2)</f>
        <v>9.41</v>
      </c>
      <c r="R38" s="6">
        <f>ROUND(B38*0.005,2)</f>
        <v>6.25</v>
      </c>
      <c r="S38" s="6">
        <f>ROUND(B38*0.005,2)</f>
        <v>6.25</v>
      </c>
      <c r="T38" s="6">
        <f>ROUND(H38*0.005,2)</f>
        <v>9.41</v>
      </c>
      <c r="U38" s="10">
        <f>SUM(M38)-N38+C38+E38+D38</f>
        <v>1548.39</v>
      </c>
      <c r="V38" s="6">
        <f>SUM(I38:K38,N38,O38:T38)</f>
        <v>852.02999999999986</v>
      </c>
      <c r="W38" s="6">
        <f t="shared" si="0"/>
        <v>2400.42</v>
      </c>
      <c r="X38" s="7">
        <f t="shared" si="1"/>
        <v>0.35495038368285542</v>
      </c>
      <c r="Y38" s="7">
        <f t="shared" si="2"/>
        <v>0.55026834324685625</v>
      </c>
      <c r="Z38" s="13">
        <f>W39-W38</f>
        <v>71.349999999999909</v>
      </c>
    </row>
    <row r="39" spans="1:26" x14ac:dyDescent="0.25">
      <c r="A39" s="5" t="s">
        <v>14</v>
      </c>
      <c r="B39" s="14">
        <f>B38+C38+E38+D38</f>
        <v>1548.4</v>
      </c>
      <c r="C39" s="15"/>
      <c r="D39" s="15"/>
      <c r="E39" s="16"/>
      <c r="F39" s="5"/>
      <c r="G39" s="6">
        <v>800</v>
      </c>
      <c r="H39" s="6">
        <f>IF((B39-G39)&lt;0,ROUND(B39/0.675,2),ROUND((((((B39)-G39)*1.14944)+G39)/0.675),2))</f>
        <v>2459.62</v>
      </c>
      <c r="I39" s="6"/>
      <c r="J39" s="6"/>
      <c r="K39" s="6"/>
      <c r="L39" s="6">
        <f>ROUND(H39*0.325,2)</f>
        <v>799.38</v>
      </c>
      <c r="M39" s="6">
        <f>H39-L39</f>
        <v>1660.2399999999998</v>
      </c>
      <c r="N39" s="6">
        <f>IF((M39-G39)&lt;0,0,ROUND((M39-G39)*0.13,2))</f>
        <v>111.83</v>
      </c>
      <c r="O39" s="6"/>
      <c r="P39" s="6"/>
      <c r="Q39" s="6"/>
      <c r="R39" s="6">
        <f>ROUND($B$5*0.005,2)</f>
        <v>3.49</v>
      </c>
      <c r="S39" s="6">
        <f>ROUND($B$5*0.005,2)</f>
        <v>3.49</v>
      </c>
      <c r="T39" s="6">
        <f>ROUND($H$5*0.005,2)</f>
        <v>5.17</v>
      </c>
      <c r="U39" s="10">
        <f>SUM(M39)-N39</f>
        <v>1548.4099999999999</v>
      </c>
      <c r="V39" s="6">
        <f>L39+N39+R39+S39+T39</f>
        <v>923.36</v>
      </c>
      <c r="W39" s="6">
        <f t="shared" si="0"/>
        <v>2471.77</v>
      </c>
      <c r="X39" s="7">
        <f t="shared" si="1"/>
        <v>0.37356226509748075</v>
      </c>
      <c r="Y39" s="7">
        <f t="shared" si="2"/>
        <v>0.59632784598394484</v>
      </c>
      <c r="Z39" s="13"/>
    </row>
    <row r="40" spans="1:26" x14ac:dyDescent="0.25">
      <c r="A40" s="1" t="s">
        <v>13</v>
      </c>
      <c r="B40" s="3">
        <f>B38+50</f>
        <v>1300</v>
      </c>
      <c r="C40" s="3">
        <f>C38</f>
        <v>207.9</v>
      </c>
      <c r="D40" s="3">
        <f>D38</f>
        <v>53</v>
      </c>
      <c r="E40" s="3">
        <f>E38</f>
        <v>37.5</v>
      </c>
      <c r="F40" s="1">
        <f>F38</f>
        <v>2.7</v>
      </c>
      <c r="G40" s="3">
        <f>F40*300</f>
        <v>810</v>
      </c>
      <c r="H40" s="3">
        <f>IF(G40&gt;B40,ROUND(B40/0.69,2),ROUND(((((B40-G40)*1.11111)+G40)/0.69),2))</f>
        <v>1962.96</v>
      </c>
      <c r="I40" s="3">
        <f>ROUND(H40*0.17,2)</f>
        <v>333.7</v>
      </c>
      <c r="J40" s="3">
        <f>ROUND(H40*0.125,2)</f>
        <v>245.37</v>
      </c>
      <c r="K40" s="3">
        <f>ROUND(H40*0.015,2)</f>
        <v>29.44</v>
      </c>
      <c r="L40" s="3"/>
      <c r="M40" s="3">
        <f>H40-I40-J40-K40</f>
        <v>1354.4499999999998</v>
      </c>
      <c r="N40" s="3">
        <f>IF((H40-I40-J40-K40-G40)&lt;0,0,ROUND((H40-I40-J40-K40-G40)*0.1,2))</f>
        <v>54.45</v>
      </c>
      <c r="O40" s="3">
        <f>ROUND(H40*0.06,2)</f>
        <v>117.78</v>
      </c>
      <c r="P40" s="3">
        <f>ROUND(H40*0.04,2)</f>
        <v>78.52</v>
      </c>
      <c r="Q40" s="3">
        <f>ROUND(H40*0.005,2)</f>
        <v>9.81</v>
      </c>
      <c r="R40" s="3">
        <f>ROUND(B40*0.005,2)</f>
        <v>6.5</v>
      </c>
      <c r="S40" s="3">
        <f>ROUND(B40*0.005,2)</f>
        <v>6.5</v>
      </c>
      <c r="T40" s="3">
        <f>ROUND(H40*0.005,2)</f>
        <v>9.81</v>
      </c>
      <c r="U40" s="9">
        <f>SUM(M40)-N40+C40+E40+D40</f>
        <v>1598.3999999999999</v>
      </c>
      <c r="V40" s="3">
        <f>SUM(I40:K40,N40,O40:T40)</f>
        <v>891.87999999999988</v>
      </c>
      <c r="W40" s="3">
        <f t="shared" si="0"/>
        <v>2490.2799999999997</v>
      </c>
      <c r="X40" s="4">
        <f t="shared" si="1"/>
        <v>0.35814446568257385</v>
      </c>
      <c r="Y40" s="4">
        <f t="shared" si="2"/>
        <v>0.55798298298298299</v>
      </c>
      <c r="Z40" s="17">
        <f>W41-W40</f>
        <v>66.630000000000564</v>
      </c>
    </row>
    <row r="41" spans="1:26" x14ac:dyDescent="0.25">
      <c r="A41" s="1" t="s">
        <v>14</v>
      </c>
      <c r="B41" s="18">
        <f>B40+C40+E40+D40</f>
        <v>1598.4</v>
      </c>
      <c r="C41" s="18"/>
      <c r="D41" s="18"/>
      <c r="E41" s="18"/>
      <c r="F41" s="1"/>
      <c r="G41" s="3">
        <v>800</v>
      </c>
      <c r="H41" s="3">
        <f>IF((B41-G41)&lt;0,ROUND(B41/0.675,2),ROUND((((((B41)-G41)*1.14944)+G41)/0.675),2))</f>
        <v>2544.7600000000002</v>
      </c>
      <c r="I41" s="3"/>
      <c r="J41" s="3"/>
      <c r="K41" s="3"/>
      <c r="L41" s="3">
        <f>ROUND(H41*0.325,2)</f>
        <v>827.05</v>
      </c>
      <c r="M41" s="3">
        <f>H41-L41</f>
        <v>1717.7100000000003</v>
      </c>
      <c r="N41" s="3">
        <f>IF((M41-G41)&lt;0,0,ROUND((M41-G41)*0.13,2))</f>
        <v>119.3</v>
      </c>
      <c r="O41" s="3"/>
      <c r="P41" s="3"/>
      <c r="Q41" s="3"/>
      <c r="R41" s="3">
        <f>ROUND($B$5*0.005,2)</f>
        <v>3.49</v>
      </c>
      <c r="S41" s="3">
        <f>ROUND($B$5*0.005,2)</f>
        <v>3.49</v>
      </c>
      <c r="T41" s="3">
        <f>ROUND($H$5*0.005,2)</f>
        <v>5.17</v>
      </c>
      <c r="U41" s="9">
        <f>SUM(M41)-N41</f>
        <v>1598.4100000000003</v>
      </c>
      <c r="V41" s="3">
        <f>L41+N41+R41+S41+T41</f>
        <v>958.49999999999989</v>
      </c>
      <c r="W41" s="3">
        <f t="shared" si="0"/>
        <v>2556.9100000000003</v>
      </c>
      <c r="X41" s="4">
        <f t="shared" si="1"/>
        <v>0.37486653812609744</v>
      </c>
      <c r="Y41" s="4">
        <f t="shared" si="2"/>
        <v>0.59965841054547941</v>
      </c>
      <c r="Z41" s="17"/>
    </row>
    <row r="42" spans="1:26" x14ac:dyDescent="0.25">
      <c r="A42" s="5" t="s">
        <v>13</v>
      </c>
      <c r="B42" s="6">
        <f>B40+50</f>
        <v>1350</v>
      </c>
      <c r="C42" s="6">
        <f>C40</f>
        <v>207.9</v>
      </c>
      <c r="D42" s="6">
        <f>D40</f>
        <v>53</v>
      </c>
      <c r="E42" s="6">
        <f>E40</f>
        <v>37.5</v>
      </c>
      <c r="F42" s="5">
        <f>F40</f>
        <v>2.7</v>
      </c>
      <c r="G42" s="6">
        <f>F42*300</f>
        <v>810</v>
      </c>
      <c r="H42" s="6">
        <f>IF(G42&gt;B42,ROUND(B42/0.69,2),ROUND(((((B42-G42)*1.11111)+G42)/0.69),2))</f>
        <v>2043.48</v>
      </c>
      <c r="I42" s="6">
        <f>ROUND(H42*0.17,2)</f>
        <v>347.39</v>
      </c>
      <c r="J42" s="6">
        <f>ROUND(H42*0.125,2)</f>
        <v>255.44</v>
      </c>
      <c r="K42" s="6">
        <f>ROUND(H42*0.015,2)</f>
        <v>30.65</v>
      </c>
      <c r="L42" s="6"/>
      <c r="M42" s="6">
        <f>H42-I42-J42-K42</f>
        <v>1410</v>
      </c>
      <c r="N42" s="6">
        <f>IF((H42-I42-J42-K42-G42)&lt;0,0,ROUND((H42-I42-J42-K42-G42)*0.1,2))</f>
        <v>60</v>
      </c>
      <c r="O42" s="6">
        <f>ROUND(H42*0.06,2)</f>
        <v>122.61</v>
      </c>
      <c r="P42" s="6">
        <f>ROUND(H42*0.04,2)</f>
        <v>81.739999999999995</v>
      </c>
      <c r="Q42" s="6">
        <f>ROUND(H42*0.005,2)</f>
        <v>10.220000000000001</v>
      </c>
      <c r="R42" s="6">
        <f>ROUND(B42*0.005,2)</f>
        <v>6.75</v>
      </c>
      <c r="S42" s="6">
        <f>ROUND(B42*0.005,2)</f>
        <v>6.75</v>
      </c>
      <c r="T42" s="6">
        <f>ROUND(H42*0.005,2)</f>
        <v>10.220000000000001</v>
      </c>
      <c r="U42" s="10">
        <f>SUM(M42)-N42+C42+E42+D42</f>
        <v>1648.4</v>
      </c>
      <c r="V42" s="6">
        <f>SUM(I42:K42,N42,O42:T42)</f>
        <v>931.77</v>
      </c>
      <c r="W42" s="6">
        <f t="shared" si="0"/>
        <v>2580.17</v>
      </c>
      <c r="X42" s="7">
        <f t="shared" si="1"/>
        <v>0.361127367576555</v>
      </c>
      <c r="Y42" s="7">
        <f t="shared" si="2"/>
        <v>0.56525721912157234</v>
      </c>
      <c r="Z42" s="13">
        <f>W43-W42</f>
        <v>61.880000000000109</v>
      </c>
    </row>
    <row r="43" spans="1:26" x14ac:dyDescent="0.25">
      <c r="A43" s="5" t="s">
        <v>14</v>
      </c>
      <c r="B43" s="14">
        <f>B42+C42+E42+D42</f>
        <v>1648.4</v>
      </c>
      <c r="C43" s="15"/>
      <c r="D43" s="15"/>
      <c r="E43" s="16"/>
      <c r="F43" s="5"/>
      <c r="G43" s="6">
        <v>800</v>
      </c>
      <c r="H43" s="6">
        <f>IF((B43-G43)&lt;0,ROUND(B43/0.675,2),ROUND((((((B43)-G43)*1.14944)+G43)/0.675),2))</f>
        <v>2629.9</v>
      </c>
      <c r="I43" s="6"/>
      <c r="J43" s="6"/>
      <c r="K43" s="6"/>
      <c r="L43" s="6">
        <f>ROUND(H43*0.325,2)</f>
        <v>854.72</v>
      </c>
      <c r="M43" s="6">
        <f>H43-L43</f>
        <v>1775.18</v>
      </c>
      <c r="N43" s="6">
        <f>IF((M43-G43)&lt;0,0,ROUND((M43-G43)*0.13,2))</f>
        <v>126.77</v>
      </c>
      <c r="O43" s="6"/>
      <c r="P43" s="6"/>
      <c r="Q43" s="6"/>
      <c r="R43" s="6">
        <f>ROUND($B$5*0.005,2)</f>
        <v>3.49</v>
      </c>
      <c r="S43" s="6">
        <f>ROUND($B$5*0.005,2)</f>
        <v>3.49</v>
      </c>
      <c r="T43" s="6">
        <f>ROUND($H$5*0.005,2)</f>
        <v>5.17</v>
      </c>
      <c r="U43" s="10">
        <f>SUM(M43)-N43</f>
        <v>1648.41</v>
      </c>
      <c r="V43" s="6">
        <f>L43+N43+R43+S43+T43</f>
        <v>993.64</v>
      </c>
      <c r="W43" s="6">
        <f t="shared" si="0"/>
        <v>2642.05</v>
      </c>
      <c r="X43" s="7">
        <f t="shared" si="1"/>
        <v>0.37608675081849319</v>
      </c>
      <c r="Y43" s="7">
        <f t="shared" si="2"/>
        <v>0.60278692800941513</v>
      </c>
      <c r="Z43" s="13"/>
    </row>
    <row r="44" spans="1:26" x14ac:dyDescent="0.25">
      <c r="A44" s="1" t="s">
        <v>13</v>
      </c>
      <c r="B44" s="3">
        <f>B42+50</f>
        <v>1400</v>
      </c>
      <c r="C44" s="3">
        <f>C42</f>
        <v>207.9</v>
      </c>
      <c r="D44" s="3">
        <f>D42</f>
        <v>53</v>
      </c>
      <c r="E44" s="3">
        <f>E42</f>
        <v>37.5</v>
      </c>
      <c r="F44" s="1">
        <f>F42</f>
        <v>2.7</v>
      </c>
      <c r="G44" s="3">
        <f>F44*300</f>
        <v>810</v>
      </c>
      <c r="H44" s="3">
        <f>IF(G44&gt;B44,ROUND(B44/0.69,2),ROUND(((((B44-G44)*1.11111)+G44)/0.69),2))</f>
        <v>2123.9899999999998</v>
      </c>
      <c r="I44" s="3">
        <f>ROUND(H44*0.17,2)</f>
        <v>361.08</v>
      </c>
      <c r="J44" s="3">
        <f>ROUND(H44*0.125,2)</f>
        <v>265.5</v>
      </c>
      <c r="K44" s="3">
        <f>ROUND(H44*0.015,2)</f>
        <v>31.86</v>
      </c>
      <c r="L44" s="3"/>
      <c r="M44" s="3">
        <f>H44-I44-J44-K44</f>
        <v>1465.55</v>
      </c>
      <c r="N44" s="3">
        <f>IF((H44-I44-J44-K44-G44)&lt;0,0,ROUND((H44-I44-J44-K44-G44)*0.1,2))</f>
        <v>65.56</v>
      </c>
      <c r="O44" s="3">
        <f>ROUND(H44*0.06,2)</f>
        <v>127.44</v>
      </c>
      <c r="P44" s="3">
        <f>ROUND(H44*0.04,2)</f>
        <v>84.96</v>
      </c>
      <c r="Q44" s="3">
        <f>ROUND(H44*0.005,2)</f>
        <v>10.62</v>
      </c>
      <c r="R44" s="3">
        <f>ROUND(B44*0.005,2)</f>
        <v>7</v>
      </c>
      <c r="S44" s="3">
        <f>ROUND(B44*0.005,2)</f>
        <v>7</v>
      </c>
      <c r="T44" s="3">
        <f>ROUND(H44*0.005,2)</f>
        <v>10.62</v>
      </c>
      <c r="U44" s="9">
        <f>SUM(M44)-N44+C44+E44+D44</f>
        <v>1698.39</v>
      </c>
      <c r="V44" s="3">
        <f>SUM(I44:K44,N44,O44:T44)</f>
        <v>971.6400000000001</v>
      </c>
      <c r="W44" s="3">
        <f t="shared" si="0"/>
        <v>2670.03</v>
      </c>
      <c r="X44" s="4">
        <f t="shared" si="1"/>
        <v>0.36390602352782553</v>
      </c>
      <c r="Y44" s="4">
        <f t="shared" si="2"/>
        <v>0.57209474855598541</v>
      </c>
      <c r="Z44" s="17">
        <f>W45-W44</f>
        <v>57.170000000000073</v>
      </c>
    </row>
    <row r="45" spans="1:26" x14ac:dyDescent="0.25">
      <c r="A45" s="1" t="s">
        <v>14</v>
      </c>
      <c r="B45" s="18">
        <f>B44+C44+E44+D44</f>
        <v>1698.4</v>
      </c>
      <c r="C45" s="18"/>
      <c r="D45" s="18"/>
      <c r="E45" s="18"/>
      <c r="F45" s="1"/>
      <c r="G45" s="3">
        <v>800</v>
      </c>
      <c r="H45" s="3">
        <f>IF((B45-G45)&lt;0,ROUND(B45/0.675,2),ROUND((((((B45)-G45)*1.14944)+G45)/0.675),2))</f>
        <v>2715.05</v>
      </c>
      <c r="I45" s="3"/>
      <c r="J45" s="3"/>
      <c r="K45" s="3"/>
      <c r="L45" s="3">
        <f>ROUND(H45*0.325,2)</f>
        <v>882.39</v>
      </c>
      <c r="M45" s="3">
        <f>H45-L45</f>
        <v>1832.6600000000003</v>
      </c>
      <c r="N45" s="3">
        <f>IF((M45-G45)&lt;0,0,ROUND((M45-G45)*0.13,2))</f>
        <v>134.25</v>
      </c>
      <c r="O45" s="3"/>
      <c r="P45" s="3"/>
      <c r="Q45" s="3"/>
      <c r="R45" s="3">
        <f>ROUND($B$5*0.005,2)</f>
        <v>3.49</v>
      </c>
      <c r="S45" s="3">
        <f>ROUND($B$5*0.005,2)</f>
        <v>3.49</v>
      </c>
      <c r="T45" s="3">
        <f>ROUND($H$5*0.005,2)</f>
        <v>5.17</v>
      </c>
      <c r="U45" s="9">
        <f>SUM(M45)-N45</f>
        <v>1698.4100000000003</v>
      </c>
      <c r="V45" s="3">
        <f>L45+N45+R45+S45+T45</f>
        <v>1028.79</v>
      </c>
      <c r="W45" s="3">
        <f t="shared" si="0"/>
        <v>2727.2000000000003</v>
      </c>
      <c r="X45" s="4">
        <f t="shared" si="1"/>
        <v>0.37723305954825459</v>
      </c>
      <c r="Y45" s="4">
        <f t="shared" si="2"/>
        <v>0.60573713061039425</v>
      </c>
      <c r="Z45" s="17"/>
    </row>
    <row r="46" spans="1:26" x14ac:dyDescent="0.25">
      <c r="A46" s="5" t="s">
        <v>13</v>
      </c>
      <c r="B46" s="6">
        <f>B44+50</f>
        <v>1450</v>
      </c>
      <c r="C46" s="6">
        <f>C44</f>
        <v>207.9</v>
      </c>
      <c r="D46" s="6">
        <f>D44</f>
        <v>53</v>
      </c>
      <c r="E46" s="6">
        <f>E44</f>
        <v>37.5</v>
      </c>
      <c r="F46" s="5">
        <f>F44</f>
        <v>2.7</v>
      </c>
      <c r="G46" s="6">
        <f>F46*300</f>
        <v>810</v>
      </c>
      <c r="H46" s="6">
        <f>IF(G46&gt;B46,ROUND(B46/0.69,2),ROUND(((((B46-G46)*1.11111)+G46)/0.69),2))</f>
        <v>2204.5100000000002</v>
      </c>
      <c r="I46" s="6">
        <f>ROUND(H46*0.17,2)</f>
        <v>374.77</v>
      </c>
      <c r="J46" s="6">
        <f>ROUND(H46*0.125,2)</f>
        <v>275.56</v>
      </c>
      <c r="K46" s="6">
        <f>ROUND(H46*0.015,2)</f>
        <v>33.07</v>
      </c>
      <c r="L46" s="6"/>
      <c r="M46" s="6">
        <f>H46-I46-J46-K46</f>
        <v>1521.1100000000004</v>
      </c>
      <c r="N46" s="6">
        <f>IF((H46-I46-J46-K46-G46)&lt;0,0,ROUND((H46-I46-J46-K46-G46)*0.1,2))</f>
        <v>71.11</v>
      </c>
      <c r="O46" s="6">
        <f>ROUND(H46*0.06,2)</f>
        <v>132.27000000000001</v>
      </c>
      <c r="P46" s="6">
        <f>ROUND(H46*0.04,2)</f>
        <v>88.18</v>
      </c>
      <c r="Q46" s="6">
        <f>ROUND(H46*0.005,2)</f>
        <v>11.02</v>
      </c>
      <c r="R46" s="6">
        <f>ROUND(B46*0.005,2)</f>
        <v>7.25</v>
      </c>
      <c r="S46" s="6">
        <f>ROUND(B46*0.005,2)</f>
        <v>7.25</v>
      </c>
      <c r="T46" s="6">
        <f>ROUND(H46*0.005,2)</f>
        <v>11.02</v>
      </c>
      <c r="U46" s="10">
        <f>SUM(M46)-N46+C46+E46+D46</f>
        <v>1748.4000000000005</v>
      </c>
      <c r="V46" s="6">
        <f>SUM(I46:K46,N46,O46:T46)</f>
        <v>1011.5</v>
      </c>
      <c r="W46" s="6">
        <f t="shared" si="0"/>
        <v>2759.9000000000005</v>
      </c>
      <c r="X46" s="7">
        <f t="shared" si="1"/>
        <v>0.36649878618790527</v>
      </c>
      <c r="Y46" s="7">
        <f t="shared" si="2"/>
        <v>0.57852894074582462</v>
      </c>
      <c r="Z46" s="13">
        <f>W47-W46</f>
        <v>52.4399999999996</v>
      </c>
    </row>
    <row r="47" spans="1:26" x14ac:dyDescent="0.25">
      <c r="A47" s="5" t="s">
        <v>14</v>
      </c>
      <c r="B47" s="14">
        <f>B46+C46+E46+D46</f>
        <v>1748.4</v>
      </c>
      <c r="C47" s="15"/>
      <c r="D47" s="15"/>
      <c r="E47" s="16"/>
      <c r="F47" s="5"/>
      <c r="G47" s="6">
        <v>800</v>
      </c>
      <c r="H47" s="6">
        <f>IF((B47-G47)&lt;0,ROUND(B47/0.675,2),ROUND((((((B47)-G47)*1.14944)+G47)/0.675),2))</f>
        <v>2800.19</v>
      </c>
      <c r="I47" s="6"/>
      <c r="J47" s="6"/>
      <c r="K47" s="6"/>
      <c r="L47" s="6">
        <f>ROUND(H47*0.325,2)</f>
        <v>910.06</v>
      </c>
      <c r="M47" s="6">
        <f>H47-L47</f>
        <v>1890.13</v>
      </c>
      <c r="N47" s="6">
        <f>IF((M47-G47)&lt;0,0,ROUND((M47-G47)*0.13,2))</f>
        <v>141.72</v>
      </c>
      <c r="O47" s="6"/>
      <c r="P47" s="6"/>
      <c r="Q47" s="6"/>
      <c r="R47" s="6">
        <f>ROUND($B$5*0.005,2)</f>
        <v>3.49</v>
      </c>
      <c r="S47" s="6">
        <f>ROUND($B$5*0.005,2)</f>
        <v>3.49</v>
      </c>
      <c r="T47" s="6">
        <f>ROUND($H$5*0.005,2)</f>
        <v>5.17</v>
      </c>
      <c r="U47" s="10">
        <f>SUM(M47)-N47</f>
        <v>1748.41</v>
      </c>
      <c r="V47" s="6">
        <f>L47+N47+R47+S47+T47</f>
        <v>1063.93</v>
      </c>
      <c r="W47" s="6">
        <f t="shared" si="0"/>
        <v>2812.34</v>
      </c>
      <c r="X47" s="7">
        <f t="shared" si="1"/>
        <v>0.37830774372942105</v>
      </c>
      <c r="Y47" s="7">
        <f t="shared" si="2"/>
        <v>0.60851287741433646</v>
      </c>
      <c r="Z47" s="13"/>
    </row>
    <row r="48" spans="1:26" x14ac:dyDescent="0.25">
      <c r="A48" s="1" t="s">
        <v>13</v>
      </c>
      <c r="B48" s="3">
        <f>B46+50</f>
        <v>1500</v>
      </c>
      <c r="C48" s="3">
        <f>C46</f>
        <v>207.9</v>
      </c>
      <c r="D48" s="3">
        <f>D46</f>
        <v>53</v>
      </c>
      <c r="E48" s="3">
        <f>E46</f>
        <v>37.5</v>
      </c>
      <c r="F48" s="1">
        <f>F46</f>
        <v>2.7</v>
      </c>
      <c r="G48" s="3">
        <f>F48*300</f>
        <v>810</v>
      </c>
      <c r="H48" s="3">
        <f>IF(G48&gt;B48,ROUND(B48/0.69,2),ROUND(((((B48-G48)*1.11111)+G48)/0.69),2))</f>
        <v>2285.02</v>
      </c>
      <c r="I48" s="3">
        <f>ROUND(H48*0.17,2)</f>
        <v>388.45</v>
      </c>
      <c r="J48" s="3">
        <f>ROUND(H48*0.125,2)</f>
        <v>285.63</v>
      </c>
      <c r="K48" s="3">
        <f>ROUND(H48*0.015,2)</f>
        <v>34.28</v>
      </c>
      <c r="L48" s="3"/>
      <c r="M48" s="3">
        <f>H48-I48-J48-K48</f>
        <v>1576.66</v>
      </c>
      <c r="N48" s="3">
        <f>IF((H48-I48-J48-K48-G48)&lt;0,0,ROUND((H48-I48-J48-K48-G48)*0.1,2))</f>
        <v>76.67</v>
      </c>
      <c r="O48" s="3">
        <f>ROUND(H48*0.06,2)</f>
        <v>137.1</v>
      </c>
      <c r="P48" s="3">
        <f>ROUND(H48*0.04,2)</f>
        <v>91.4</v>
      </c>
      <c r="Q48" s="3">
        <f>ROUND(H48*0.005,2)</f>
        <v>11.43</v>
      </c>
      <c r="R48" s="3">
        <f>ROUND(B48*0.005,2)</f>
        <v>7.5</v>
      </c>
      <c r="S48" s="3">
        <f>ROUND(B48*0.005,2)</f>
        <v>7.5</v>
      </c>
      <c r="T48" s="3">
        <f>ROUND(H48*0.005,2)</f>
        <v>11.43</v>
      </c>
      <c r="U48" s="9">
        <f>SUM(M48)-N48+C48+E48+D48</f>
        <v>1798.39</v>
      </c>
      <c r="V48" s="3">
        <f>SUM(I48:K48,N48,O48:T48)</f>
        <v>1051.3899999999999</v>
      </c>
      <c r="W48" s="3">
        <f t="shared" si="0"/>
        <v>2849.7799999999997</v>
      </c>
      <c r="X48" s="4">
        <f t="shared" si="1"/>
        <v>0.36893725129659133</v>
      </c>
      <c r="Y48" s="4">
        <f t="shared" si="2"/>
        <v>0.58462847324551392</v>
      </c>
      <c r="Z48" s="17">
        <f>W49-W48</f>
        <v>47.700000000000273</v>
      </c>
    </row>
    <row r="49" spans="1:26" x14ac:dyDescent="0.25">
      <c r="A49" s="1" t="s">
        <v>14</v>
      </c>
      <c r="B49" s="18">
        <f>B48+C48+E48+D48</f>
        <v>1798.4</v>
      </c>
      <c r="C49" s="18"/>
      <c r="D49" s="18"/>
      <c r="E49" s="18"/>
      <c r="F49" s="1"/>
      <c r="G49" s="3">
        <v>800</v>
      </c>
      <c r="H49" s="3">
        <f>IF((B49-G49)&lt;0,ROUND(B49/0.675,2),ROUND((((((B49)-G49)*1.14944)+G49)/0.675),2))</f>
        <v>2885.33</v>
      </c>
      <c r="I49" s="3"/>
      <c r="J49" s="3"/>
      <c r="K49" s="3"/>
      <c r="L49" s="3">
        <f>ROUND(H49*0.325,2)</f>
        <v>937.73</v>
      </c>
      <c r="M49" s="3">
        <f>H49-L49</f>
        <v>1947.6</v>
      </c>
      <c r="N49" s="3">
        <f>IF((M49-G49)&lt;0,0,ROUND((M49-G49)*0.13,2))</f>
        <v>149.19</v>
      </c>
      <c r="O49" s="3"/>
      <c r="P49" s="3"/>
      <c r="Q49" s="3"/>
      <c r="R49" s="3">
        <f>ROUND($B$5*0.005,2)</f>
        <v>3.49</v>
      </c>
      <c r="S49" s="3">
        <f>ROUND($B$5*0.005,2)</f>
        <v>3.49</v>
      </c>
      <c r="T49" s="3">
        <f>ROUND($H$5*0.005,2)</f>
        <v>5.17</v>
      </c>
      <c r="U49" s="9">
        <f>SUM(M49)-N49</f>
        <v>1798.4099999999999</v>
      </c>
      <c r="V49" s="3">
        <f>L49+N49+R49+S49+T49</f>
        <v>1099.0700000000002</v>
      </c>
      <c r="W49" s="3">
        <f t="shared" si="0"/>
        <v>2897.48</v>
      </c>
      <c r="X49" s="4">
        <f t="shared" si="1"/>
        <v>0.37931927053853698</v>
      </c>
      <c r="Y49" s="4">
        <f t="shared" si="2"/>
        <v>0.61113427972486822</v>
      </c>
      <c r="Z49" s="17"/>
    </row>
    <row r="50" spans="1:26" x14ac:dyDescent="0.25">
      <c r="A50" s="5" t="s">
        <v>13</v>
      </c>
      <c r="B50" s="6">
        <f>B48+50</f>
        <v>1550</v>
      </c>
      <c r="C50" s="6">
        <f>C48</f>
        <v>207.9</v>
      </c>
      <c r="D50" s="6">
        <f>D48</f>
        <v>53</v>
      </c>
      <c r="E50" s="6">
        <f>E48</f>
        <v>37.5</v>
      </c>
      <c r="F50" s="5">
        <f>F48</f>
        <v>2.7</v>
      </c>
      <c r="G50" s="6">
        <f>F50*300</f>
        <v>810</v>
      </c>
      <c r="H50" s="6">
        <f>IF(G50&gt;B50,ROUND(B50/0.69,2),ROUND(((((B50-G50)*1.11111)+G50)/0.69),2))</f>
        <v>2365.54</v>
      </c>
      <c r="I50" s="6">
        <f>ROUND(H50*0.17,2)</f>
        <v>402.14</v>
      </c>
      <c r="J50" s="6">
        <f>ROUND(H50*0.125,2)</f>
        <v>295.69</v>
      </c>
      <c r="K50" s="6">
        <f>ROUND(H50*0.015,2)</f>
        <v>35.479999999999997</v>
      </c>
      <c r="L50" s="6"/>
      <c r="M50" s="6">
        <f>H50-I50-J50-K50</f>
        <v>1632.23</v>
      </c>
      <c r="N50" s="6">
        <f>IF((H50-I50-J50-K50-G50)&lt;0,0,ROUND((H50-I50-J50-K50-G50)*0.1,2))</f>
        <v>82.22</v>
      </c>
      <c r="O50" s="6">
        <f>ROUND(H50*0.06,2)</f>
        <v>141.93</v>
      </c>
      <c r="P50" s="6">
        <f>ROUND(H50*0.04,2)</f>
        <v>94.62</v>
      </c>
      <c r="Q50" s="6">
        <f>ROUND(H50*0.005,2)</f>
        <v>11.83</v>
      </c>
      <c r="R50" s="6">
        <f>ROUND(B50*0.005,2)</f>
        <v>7.75</v>
      </c>
      <c r="S50" s="6">
        <f>ROUND(B50*0.005,2)</f>
        <v>7.75</v>
      </c>
      <c r="T50" s="6">
        <f>ROUND(H50*0.005,2)</f>
        <v>11.83</v>
      </c>
      <c r="U50" s="10">
        <f>SUM(M50)-N50+C50+E50+D50</f>
        <v>1848.41</v>
      </c>
      <c r="V50" s="6">
        <f>SUM(I50:K50,N50,O50:T50)</f>
        <v>1091.2399999999998</v>
      </c>
      <c r="W50" s="6">
        <f t="shared" si="0"/>
        <v>2939.6499999999996</v>
      </c>
      <c r="X50" s="7">
        <f t="shared" si="1"/>
        <v>0.37121426020104431</v>
      </c>
      <c r="Y50" s="7">
        <f t="shared" si="2"/>
        <v>0.59036685583826087</v>
      </c>
      <c r="Z50" s="13">
        <f>W51-W50</f>
        <v>42.980000000000473</v>
      </c>
    </row>
    <row r="51" spans="1:26" x14ac:dyDescent="0.25">
      <c r="A51" s="5" t="s">
        <v>14</v>
      </c>
      <c r="B51" s="14">
        <f>B50+C50+E50+D50</f>
        <v>1848.4</v>
      </c>
      <c r="C51" s="15"/>
      <c r="D51" s="15"/>
      <c r="E51" s="16"/>
      <c r="F51" s="5"/>
      <c r="G51" s="6">
        <v>800</v>
      </c>
      <c r="H51" s="6">
        <f>IF((B51-G51)&lt;0,ROUND(B51/0.675,2),ROUND((((((B51)-G51)*1.14944)+G51)/0.675),2))</f>
        <v>2970.48</v>
      </c>
      <c r="I51" s="6"/>
      <c r="J51" s="6"/>
      <c r="K51" s="6"/>
      <c r="L51" s="6">
        <f>ROUND(H51*0.325,2)</f>
        <v>965.41</v>
      </c>
      <c r="M51" s="6">
        <f>H51-L51</f>
        <v>2005.0700000000002</v>
      </c>
      <c r="N51" s="6">
        <f>IF((M51-G51)&lt;0,0,ROUND((M51-G51)*0.13,2))</f>
        <v>156.66</v>
      </c>
      <c r="O51" s="6"/>
      <c r="P51" s="6"/>
      <c r="Q51" s="6"/>
      <c r="R51" s="6">
        <f>ROUND($B$5*0.005,2)</f>
        <v>3.49</v>
      </c>
      <c r="S51" s="6">
        <f>ROUND($B$5*0.005,2)</f>
        <v>3.49</v>
      </c>
      <c r="T51" s="6">
        <f>ROUND($H$5*0.005,2)</f>
        <v>5.17</v>
      </c>
      <c r="U51" s="10">
        <f>SUM(M51)-N51</f>
        <v>1848.41</v>
      </c>
      <c r="V51" s="6">
        <f>L51+N51+R51+S51+T51</f>
        <v>1134.22</v>
      </c>
      <c r="W51" s="6">
        <f t="shared" si="0"/>
        <v>2982.63</v>
      </c>
      <c r="X51" s="7">
        <f t="shared" si="1"/>
        <v>0.3802751263146954</v>
      </c>
      <c r="Y51" s="7">
        <f t="shared" si="2"/>
        <v>0.61361927278038964</v>
      </c>
      <c r="Z51" s="13"/>
    </row>
    <row r="52" spans="1:26" x14ac:dyDescent="0.25">
      <c r="A52" s="1" t="s">
        <v>13</v>
      </c>
      <c r="B52" s="3">
        <f>B50+50</f>
        <v>1600</v>
      </c>
      <c r="C52" s="3">
        <f>C50</f>
        <v>207.9</v>
      </c>
      <c r="D52" s="3">
        <f>D50</f>
        <v>53</v>
      </c>
      <c r="E52" s="3">
        <f>E50</f>
        <v>37.5</v>
      </c>
      <c r="F52" s="1">
        <f>F50</f>
        <v>2.7</v>
      </c>
      <c r="G52" s="3">
        <f>F52*300</f>
        <v>810</v>
      </c>
      <c r="H52" s="3">
        <f>IF(G52&gt;B52,ROUND(B52/0.69,2),ROUND(((((B52-G52)*1.11111)+G52)/0.69),2))</f>
        <v>2446.0500000000002</v>
      </c>
      <c r="I52" s="3">
        <f>ROUND(H52*0.17,2)</f>
        <v>415.83</v>
      </c>
      <c r="J52" s="3">
        <f>ROUND(H52*0.125,2)</f>
        <v>305.76</v>
      </c>
      <c r="K52" s="3">
        <f>ROUND(H52*0.015,2)</f>
        <v>36.69</v>
      </c>
      <c r="L52" s="3"/>
      <c r="M52" s="3">
        <f>H52-I52-J52-K52</f>
        <v>1687.7700000000002</v>
      </c>
      <c r="N52" s="3">
        <f>IF((H52-I52-J52-K52-G52)&lt;0,0,ROUND((H52-I52-J52-K52-G52)*0.1,2))</f>
        <v>87.78</v>
      </c>
      <c r="O52" s="3">
        <f>ROUND(H52*0.06,2)</f>
        <v>146.76</v>
      </c>
      <c r="P52" s="3">
        <f>ROUND(H52*0.04,2)</f>
        <v>97.84</v>
      </c>
      <c r="Q52" s="3">
        <f>ROUND(H52*0.005,2)</f>
        <v>12.23</v>
      </c>
      <c r="R52" s="3">
        <f>ROUND(B52*0.005,2)</f>
        <v>8</v>
      </c>
      <c r="S52" s="3">
        <f>ROUND(B52*0.005,2)</f>
        <v>8</v>
      </c>
      <c r="T52" s="3">
        <f>ROUND(H52*0.005,2)</f>
        <v>12.23</v>
      </c>
      <c r="U52" s="9">
        <f>SUM(M52)-N52+C52+E52+D52</f>
        <v>1898.3900000000003</v>
      </c>
      <c r="V52" s="3">
        <f>SUM(I52:K52,N52,O52:T52)</f>
        <v>1131.1199999999999</v>
      </c>
      <c r="W52" s="3">
        <f t="shared" si="0"/>
        <v>3029.51</v>
      </c>
      <c r="X52" s="4">
        <f t="shared" si="1"/>
        <v>0.37336731022508585</v>
      </c>
      <c r="Y52" s="4">
        <f t="shared" si="2"/>
        <v>0.59583120433630588</v>
      </c>
      <c r="Z52" s="17">
        <f>W53-W52</f>
        <v>38.259999999999764</v>
      </c>
    </row>
    <row r="53" spans="1:26" x14ac:dyDescent="0.25">
      <c r="A53" s="1" t="s">
        <v>14</v>
      </c>
      <c r="B53" s="18">
        <f>B52+C52+E52+D52</f>
        <v>1898.4</v>
      </c>
      <c r="C53" s="18"/>
      <c r="D53" s="18"/>
      <c r="E53" s="18"/>
      <c r="F53" s="1"/>
      <c r="G53" s="3">
        <v>800</v>
      </c>
      <c r="H53" s="3">
        <f>IF((B53-G53)&lt;0,ROUND(B53/0.675,2),ROUND((((((B53)-G53)*1.14944)+G53)/0.675),2))</f>
        <v>3055.62</v>
      </c>
      <c r="I53" s="3"/>
      <c r="J53" s="3"/>
      <c r="K53" s="3"/>
      <c r="L53" s="3">
        <f>ROUND(H53*0.325,2)</f>
        <v>993.08</v>
      </c>
      <c r="M53" s="3">
        <f>H53-L53</f>
        <v>2062.54</v>
      </c>
      <c r="N53" s="3">
        <f>IF((M53-G53)&lt;0,0,ROUND((M53-G53)*0.13,2))</f>
        <v>164.13</v>
      </c>
      <c r="O53" s="3"/>
      <c r="P53" s="3"/>
      <c r="Q53" s="3"/>
      <c r="R53" s="3">
        <f>ROUND($B$5*0.005,2)</f>
        <v>3.49</v>
      </c>
      <c r="S53" s="3">
        <f>ROUND($B$5*0.005,2)</f>
        <v>3.49</v>
      </c>
      <c r="T53" s="3">
        <f>ROUND($H$5*0.005,2)</f>
        <v>5.17</v>
      </c>
      <c r="U53" s="9">
        <f>SUM(M53)-N53</f>
        <v>1898.4099999999999</v>
      </c>
      <c r="V53" s="3">
        <f>L53+N53+R53+S53+T53</f>
        <v>1169.3600000000001</v>
      </c>
      <c r="W53" s="3">
        <f t="shared" si="0"/>
        <v>3067.77</v>
      </c>
      <c r="X53" s="4">
        <f t="shared" si="1"/>
        <v>0.38117590301750137</v>
      </c>
      <c r="Y53" s="4">
        <f t="shared" si="2"/>
        <v>0.6159680996202086</v>
      </c>
      <c r="Z53" s="17"/>
    </row>
    <row r="54" spans="1:26" x14ac:dyDescent="0.25">
      <c r="A54" s="5" t="s">
        <v>13</v>
      </c>
      <c r="B54" s="6">
        <f>B52+50</f>
        <v>1650</v>
      </c>
      <c r="C54" s="6">
        <f>C52</f>
        <v>207.9</v>
      </c>
      <c r="D54" s="6">
        <f>D52</f>
        <v>53</v>
      </c>
      <c r="E54" s="6">
        <f>E52</f>
        <v>37.5</v>
      </c>
      <c r="F54" s="5">
        <f>F52</f>
        <v>2.7</v>
      </c>
      <c r="G54" s="6">
        <f>F54*300</f>
        <v>810</v>
      </c>
      <c r="H54" s="6">
        <f>IF(G54&gt;B54,ROUND(B54/0.69,2),ROUND(((((B54-G54)*1.11111)+G54)/0.69),2))</f>
        <v>2526.5700000000002</v>
      </c>
      <c r="I54" s="6">
        <f>ROUND(H54*0.17,2)</f>
        <v>429.52</v>
      </c>
      <c r="J54" s="6">
        <f>ROUND(H54*0.125,2)</f>
        <v>315.82</v>
      </c>
      <c r="K54" s="6">
        <f>ROUND(H54*0.015,2)</f>
        <v>37.9</v>
      </c>
      <c r="L54" s="6"/>
      <c r="M54" s="6">
        <f>H54-I54-J54-K54</f>
        <v>1743.3300000000002</v>
      </c>
      <c r="N54" s="6">
        <f>IF((H54-I54-J54-K54-G54)&lt;0,0,ROUND((H54-I54-J54-K54-G54)*0.1,2))</f>
        <v>93.33</v>
      </c>
      <c r="O54" s="6">
        <f>ROUND(H54*0.06,2)</f>
        <v>151.59</v>
      </c>
      <c r="P54" s="6">
        <f>ROUND(H54*0.04,2)</f>
        <v>101.06</v>
      </c>
      <c r="Q54" s="6">
        <f>ROUND(H54*0.005,2)</f>
        <v>12.63</v>
      </c>
      <c r="R54" s="6">
        <f>ROUND(B54*0.005,2)</f>
        <v>8.25</v>
      </c>
      <c r="S54" s="6">
        <f>ROUND(B54*0.005,2)</f>
        <v>8.25</v>
      </c>
      <c r="T54" s="6">
        <f>ROUND(H54*0.005,2)</f>
        <v>12.63</v>
      </c>
      <c r="U54" s="10">
        <f>SUM(M54)-N54+C54+E54+D54</f>
        <v>1948.4000000000003</v>
      </c>
      <c r="V54" s="6">
        <f>SUM(I54:K54,N54,O54:T54)</f>
        <v>1170.98</v>
      </c>
      <c r="W54" s="6">
        <f t="shared" si="0"/>
        <v>3119.38</v>
      </c>
      <c r="X54" s="7">
        <f t="shared" si="1"/>
        <v>0.37538869903634697</v>
      </c>
      <c r="Y54" s="7">
        <f t="shared" si="2"/>
        <v>0.60099568877027298</v>
      </c>
      <c r="Z54" s="13">
        <f>W55-W54</f>
        <v>33.539999999999964</v>
      </c>
    </row>
    <row r="55" spans="1:26" x14ac:dyDescent="0.25">
      <c r="A55" s="5" t="s">
        <v>14</v>
      </c>
      <c r="B55" s="14">
        <f>B54+C54+E54+D54</f>
        <v>1948.4</v>
      </c>
      <c r="C55" s="15"/>
      <c r="D55" s="15"/>
      <c r="E55" s="16"/>
      <c r="F55" s="5"/>
      <c r="G55" s="6">
        <v>800</v>
      </c>
      <c r="H55" s="6">
        <f>IF((B55-G55)&lt;0,ROUND(B55/0.675,2),ROUND((((((B55)-G55)*1.14944)+G55)/0.675),2))</f>
        <v>3140.77</v>
      </c>
      <c r="I55" s="6"/>
      <c r="J55" s="6"/>
      <c r="K55" s="6"/>
      <c r="L55" s="6">
        <f>ROUND(H55*0.325,2)</f>
        <v>1020.75</v>
      </c>
      <c r="M55" s="6">
        <f>H55-L55</f>
        <v>2120.02</v>
      </c>
      <c r="N55" s="6">
        <f>IF((M55-G55)&lt;0,0,ROUND((M55-G55)*0.13,2))</f>
        <v>171.6</v>
      </c>
      <c r="O55" s="6"/>
      <c r="P55" s="6"/>
      <c r="Q55" s="6"/>
      <c r="R55" s="6">
        <f>ROUND($B$5*0.005,2)</f>
        <v>3.49</v>
      </c>
      <c r="S55" s="6">
        <f>ROUND($B$5*0.005,2)</f>
        <v>3.49</v>
      </c>
      <c r="T55" s="6">
        <f>ROUND($H$5*0.005,2)</f>
        <v>5.17</v>
      </c>
      <c r="U55" s="10">
        <f>SUM(M55)-N55</f>
        <v>1948.42</v>
      </c>
      <c r="V55" s="6">
        <f>L55+N55+R55+S55+T55</f>
        <v>1204.5</v>
      </c>
      <c r="W55" s="6">
        <f t="shared" si="0"/>
        <v>3152.92</v>
      </c>
      <c r="X55" s="7">
        <f t="shared" si="1"/>
        <v>0.38202681958311657</v>
      </c>
      <c r="Y55" s="7">
        <f t="shared" si="2"/>
        <v>0.61819320269757028</v>
      </c>
      <c r="Z55" s="13"/>
    </row>
    <row r="56" spans="1:26" x14ac:dyDescent="0.25">
      <c r="A56" s="1" t="s">
        <v>13</v>
      </c>
      <c r="B56" s="3">
        <f>B54+50</f>
        <v>1700</v>
      </c>
      <c r="C56" s="3">
        <f>C54</f>
        <v>207.9</v>
      </c>
      <c r="D56" s="3">
        <f>D54</f>
        <v>53</v>
      </c>
      <c r="E56" s="3">
        <f>E54</f>
        <v>37.5</v>
      </c>
      <c r="F56" s="1">
        <f>F54</f>
        <v>2.7</v>
      </c>
      <c r="G56" s="3">
        <f>F56*300</f>
        <v>810</v>
      </c>
      <c r="H56" s="3">
        <f>IF(G56&gt;B56,ROUND(B56/0.69,2),ROUND(((((B56-G56)*1.11111)+G56)/0.69),2))</f>
        <v>2607.08</v>
      </c>
      <c r="I56" s="3">
        <f>ROUND(H56*0.17,2)</f>
        <v>443.2</v>
      </c>
      <c r="J56" s="3">
        <f>ROUND(H56*0.125,2)</f>
        <v>325.89</v>
      </c>
      <c r="K56" s="3">
        <f>ROUND(H56*0.015,2)</f>
        <v>39.11</v>
      </c>
      <c r="L56" s="3"/>
      <c r="M56" s="3">
        <f>H56-I56-J56-K56</f>
        <v>1798.8800000000003</v>
      </c>
      <c r="N56" s="3">
        <f>IF((H56-I56-J56-K56-G56)&lt;0,0,ROUND((H56-I56-J56-K56-G56)*0.1,2))</f>
        <v>98.89</v>
      </c>
      <c r="O56" s="3">
        <f>ROUND(H56*0.06,2)</f>
        <v>156.41999999999999</v>
      </c>
      <c r="P56" s="3">
        <f>ROUND(H56*0.04,2)</f>
        <v>104.28</v>
      </c>
      <c r="Q56" s="3">
        <f>ROUND(H56*0.005,2)</f>
        <v>13.04</v>
      </c>
      <c r="R56" s="3">
        <f>ROUND(B56*0.005,2)</f>
        <v>8.5</v>
      </c>
      <c r="S56" s="3">
        <f>ROUND(B56*0.005,2)</f>
        <v>8.5</v>
      </c>
      <c r="T56" s="3">
        <f>ROUND(H56*0.005,2)</f>
        <v>13.04</v>
      </c>
      <c r="U56" s="9">
        <f>SUM(M56)-N56+C56+E56+D56</f>
        <v>1998.3900000000003</v>
      </c>
      <c r="V56" s="3">
        <f>SUM(I56:K56,N56,O56:T56)</f>
        <v>1210.8699999999999</v>
      </c>
      <c r="W56" s="3">
        <f t="shared" si="0"/>
        <v>3209.26</v>
      </c>
      <c r="X56" s="4">
        <f t="shared" si="1"/>
        <v>0.37730504851585717</v>
      </c>
      <c r="Y56" s="4">
        <f t="shared" si="2"/>
        <v>0.60592276782810151</v>
      </c>
      <c r="Z56" s="17">
        <f>W57-W56</f>
        <v>28.799999999999727</v>
      </c>
    </row>
    <row r="57" spans="1:26" x14ac:dyDescent="0.25">
      <c r="A57" s="1" t="s">
        <v>14</v>
      </c>
      <c r="B57" s="18">
        <f>B56+C56+E56+D56</f>
        <v>1998.4</v>
      </c>
      <c r="C57" s="18"/>
      <c r="D57" s="18"/>
      <c r="E57" s="18"/>
      <c r="F57" s="1"/>
      <c r="G57" s="3">
        <v>800</v>
      </c>
      <c r="H57" s="3">
        <f>IF((B57-G57)&lt;0,ROUND(B57/0.675,2),ROUND((((((B57)-G57)*1.14944)+G57)/0.675),2))</f>
        <v>3225.91</v>
      </c>
      <c r="I57" s="3"/>
      <c r="J57" s="3"/>
      <c r="K57" s="3"/>
      <c r="L57" s="3">
        <f>ROUND(H57*0.325,2)</f>
        <v>1048.42</v>
      </c>
      <c r="M57" s="3">
        <f>H57-L57</f>
        <v>2177.4899999999998</v>
      </c>
      <c r="N57" s="3">
        <f>IF((M57-G57)&lt;0,0,ROUND((M57-G57)*0.13,2))</f>
        <v>179.07</v>
      </c>
      <c r="O57" s="3"/>
      <c r="P57" s="3"/>
      <c r="Q57" s="3"/>
      <c r="R57" s="3">
        <f>ROUND($B$5*0.005,2)</f>
        <v>3.49</v>
      </c>
      <c r="S57" s="3">
        <f>ROUND($B$5*0.005,2)</f>
        <v>3.49</v>
      </c>
      <c r="T57" s="3">
        <f>ROUND($H$5*0.005,2)</f>
        <v>5.17</v>
      </c>
      <c r="U57" s="9">
        <f>SUM(M57)-N57</f>
        <v>1998.4199999999998</v>
      </c>
      <c r="V57" s="3">
        <f>L57+N57+R57+S57+T57</f>
        <v>1239.6400000000001</v>
      </c>
      <c r="W57" s="3">
        <f t="shared" si="0"/>
        <v>3238.06</v>
      </c>
      <c r="X57" s="4">
        <f t="shared" si="1"/>
        <v>0.38283416613651389</v>
      </c>
      <c r="Y57" s="4">
        <f t="shared" si="2"/>
        <v>0.62031004493549913</v>
      </c>
      <c r="Z57" s="17"/>
    </row>
    <row r="58" spans="1:26" x14ac:dyDescent="0.25">
      <c r="A58" s="5" t="s">
        <v>13</v>
      </c>
      <c r="B58" s="6">
        <f>B56+50</f>
        <v>1750</v>
      </c>
      <c r="C58" s="6">
        <f>C56</f>
        <v>207.9</v>
      </c>
      <c r="D58" s="6">
        <f>D56</f>
        <v>53</v>
      </c>
      <c r="E58" s="6">
        <f>E56</f>
        <v>37.5</v>
      </c>
      <c r="F58" s="5">
        <f>F56</f>
        <v>2.7</v>
      </c>
      <c r="G58" s="6">
        <f>F58*300</f>
        <v>810</v>
      </c>
      <c r="H58" s="6">
        <f>IF(G58&gt;B58,ROUND(B58/0.69,2),ROUND(((((B58-G58)*1.11111)+G58)/0.69),2))</f>
        <v>2687.6</v>
      </c>
      <c r="I58" s="6">
        <f>ROUND(H58*0.17,2)</f>
        <v>456.89</v>
      </c>
      <c r="J58" s="6">
        <f>ROUND(H58*0.125,2)</f>
        <v>335.95</v>
      </c>
      <c r="K58" s="6">
        <f>ROUND(H58*0.015,2)</f>
        <v>40.31</v>
      </c>
      <c r="L58" s="6"/>
      <c r="M58" s="6">
        <f>H58-I58-J58-K58</f>
        <v>1854.45</v>
      </c>
      <c r="N58" s="6">
        <f>IF((H58-I58-J58-K58-G58)&lt;0,0,ROUND((H58-I58-J58-K58-G58)*0.1,2))</f>
        <v>104.45</v>
      </c>
      <c r="O58" s="6">
        <f>ROUND(H58*0.06,2)</f>
        <v>161.26</v>
      </c>
      <c r="P58" s="6">
        <f>ROUND(H58*0.04,2)</f>
        <v>107.5</v>
      </c>
      <c r="Q58" s="6">
        <f>ROUND(H58*0.005,2)</f>
        <v>13.44</v>
      </c>
      <c r="R58" s="6">
        <f>ROUND(B58*0.005,2)</f>
        <v>8.75</v>
      </c>
      <c r="S58" s="6">
        <f>ROUND(B58*0.005,2)</f>
        <v>8.75</v>
      </c>
      <c r="T58" s="6">
        <f>ROUND(H58*0.005,2)</f>
        <v>13.44</v>
      </c>
      <c r="U58" s="10">
        <f>SUM(M58)-N58+C58+E58+D58</f>
        <v>2048.4</v>
      </c>
      <c r="V58" s="6">
        <f>SUM(I58:K58,N58,O58:T58)</f>
        <v>1250.74</v>
      </c>
      <c r="W58" s="6">
        <f t="shared" si="0"/>
        <v>3299.1400000000003</v>
      </c>
      <c r="X58" s="7">
        <f t="shared" si="1"/>
        <v>0.37911091981546702</v>
      </c>
      <c r="Y58" s="7">
        <f t="shared" si="2"/>
        <v>0.61059363405584843</v>
      </c>
      <c r="Z58" s="13">
        <f>W59-W58</f>
        <v>24.059999999999491</v>
      </c>
    </row>
    <row r="59" spans="1:26" x14ac:dyDescent="0.25">
      <c r="A59" s="5" t="s">
        <v>14</v>
      </c>
      <c r="B59" s="14">
        <f>B58+C58+E58+D58</f>
        <v>2048.4</v>
      </c>
      <c r="C59" s="15"/>
      <c r="D59" s="15"/>
      <c r="E59" s="16"/>
      <c r="F59" s="5"/>
      <c r="G59" s="6">
        <v>800</v>
      </c>
      <c r="H59" s="6">
        <f>IF((B59-G59)&lt;0,ROUND(B59/0.675,2),ROUND((((((B59)-G59)*1.14944)+G59)/0.675),2))</f>
        <v>3311.05</v>
      </c>
      <c r="I59" s="6"/>
      <c r="J59" s="6"/>
      <c r="K59" s="6"/>
      <c r="L59" s="6">
        <f>ROUND(H59*0.325,2)</f>
        <v>1076.0899999999999</v>
      </c>
      <c r="M59" s="6">
        <f>H59-L59</f>
        <v>2234.96</v>
      </c>
      <c r="N59" s="6">
        <f>IF((M59-G59)&lt;0,0,ROUND((M59-G59)*0.13,2))</f>
        <v>186.54</v>
      </c>
      <c r="O59" s="6"/>
      <c r="P59" s="6"/>
      <c r="Q59" s="6"/>
      <c r="R59" s="6">
        <f>ROUND($B$5*0.005,2)</f>
        <v>3.49</v>
      </c>
      <c r="S59" s="6">
        <f>ROUND($B$5*0.005,2)</f>
        <v>3.49</v>
      </c>
      <c r="T59" s="6">
        <f>ROUND($H$5*0.005,2)</f>
        <v>5.17</v>
      </c>
      <c r="U59" s="10">
        <f>SUM(M59)-N59</f>
        <v>2048.42</v>
      </c>
      <c r="V59" s="6">
        <f>L59+N59+R59+S59+T59</f>
        <v>1274.78</v>
      </c>
      <c r="W59" s="6">
        <f t="shared" si="0"/>
        <v>3323.2</v>
      </c>
      <c r="X59" s="7">
        <f t="shared" si="1"/>
        <v>0.38360014443909485</v>
      </c>
      <c r="Y59" s="7">
        <f t="shared" si="2"/>
        <v>0.6223235469288525</v>
      </c>
      <c r="Z59" s="13"/>
    </row>
    <row r="60" spans="1:26" x14ac:dyDescent="0.25">
      <c r="A60" s="1" t="s">
        <v>13</v>
      </c>
      <c r="B60" s="3">
        <f>B58+50</f>
        <v>1800</v>
      </c>
      <c r="C60" s="3">
        <f>C58</f>
        <v>207.9</v>
      </c>
      <c r="D60" s="3">
        <f>D58</f>
        <v>53</v>
      </c>
      <c r="E60" s="3">
        <f>E58</f>
        <v>37.5</v>
      </c>
      <c r="F60" s="1">
        <f>F58</f>
        <v>2.7</v>
      </c>
      <c r="G60" s="3">
        <f>F60*300</f>
        <v>810</v>
      </c>
      <c r="H60" s="3">
        <f>IF(G60&gt;B60,ROUND(B60/0.69,2),ROUND(((((B60-G60)*1.11111)+G60)/0.69),2))</f>
        <v>2768.11</v>
      </c>
      <c r="I60" s="3">
        <f>ROUND(H60*0.17,2)</f>
        <v>470.58</v>
      </c>
      <c r="J60" s="3">
        <f>ROUND(H60*0.125,2)</f>
        <v>346.01</v>
      </c>
      <c r="K60" s="3">
        <f>ROUND(H60*0.015,2)</f>
        <v>41.52</v>
      </c>
      <c r="L60" s="3"/>
      <c r="M60" s="3">
        <f>H60-I60-J60-K60</f>
        <v>1910.0000000000002</v>
      </c>
      <c r="N60" s="3">
        <f>IF((H60-I60-J60-K60-G60)&lt;0,0,ROUND((H60-I60-J60-K60-G60)*0.1,2))</f>
        <v>110</v>
      </c>
      <c r="O60" s="3">
        <f>ROUND(H60*0.06,2)</f>
        <v>166.09</v>
      </c>
      <c r="P60" s="3">
        <f>ROUND(H60*0.04,2)</f>
        <v>110.72</v>
      </c>
      <c r="Q60" s="3">
        <f>ROUND(H60*0.005,2)</f>
        <v>13.84</v>
      </c>
      <c r="R60" s="3">
        <f>ROUND(B60*0.005,2)</f>
        <v>9</v>
      </c>
      <c r="S60" s="3">
        <f>ROUND(B60*0.005,2)</f>
        <v>9</v>
      </c>
      <c r="T60" s="3">
        <f>ROUND(H60*0.005,2)</f>
        <v>13.84</v>
      </c>
      <c r="U60" s="9">
        <f>SUM(M60)-N60+C60+E60+D60</f>
        <v>2098.4000000000005</v>
      </c>
      <c r="V60" s="3">
        <f>SUM(I60:K60,N60,O60:T60)</f>
        <v>1290.5999999999997</v>
      </c>
      <c r="W60" s="3">
        <f t="shared" si="0"/>
        <v>3389</v>
      </c>
      <c r="X60" s="4">
        <f t="shared" si="1"/>
        <v>0.38082030097373848</v>
      </c>
      <c r="Y60" s="4">
        <f t="shared" si="2"/>
        <v>0.61504003049942779</v>
      </c>
      <c r="Z60" s="17">
        <f>W61-W60</f>
        <v>19.349999999999909</v>
      </c>
    </row>
    <row r="61" spans="1:26" x14ac:dyDescent="0.25">
      <c r="A61" s="1" t="s">
        <v>14</v>
      </c>
      <c r="B61" s="18">
        <f>B60+C60+E60+D60</f>
        <v>2098.4</v>
      </c>
      <c r="C61" s="18"/>
      <c r="D61" s="18"/>
      <c r="E61" s="18"/>
      <c r="F61" s="1"/>
      <c r="G61" s="3">
        <v>800</v>
      </c>
      <c r="H61" s="3">
        <f>IF((B61-G61)&lt;0,ROUND(B61/0.675,2),ROUND((((((B61)-G61)*1.14944)+G61)/0.675),2))</f>
        <v>3396.2</v>
      </c>
      <c r="I61" s="3"/>
      <c r="J61" s="3"/>
      <c r="K61" s="3"/>
      <c r="L61" s="3">
        <f>ROUND(H61*0.325,2)</f>
        <v>1103.77</v>
      </c>
      <c r="M61" s="3">
        <f>H61-L61</f>
        <v>2292.4299999999998</v>
      </c>
      <c r="N61" s="3">
        <f>IF((M61-G61)&lt;0,0,ROUND((M61-G61)*0.13,2))</f>
        <v>194.02</v>
      </c>
      <c r="O61" s="3"/>
      <c r="P61" s="3"/>
      <c r="Q61" s="3"/>
      <c r="R61" s="3">
        <f>ROUND($B$5*0.005,2)</f>
        <v>3.49</v>
      </c>
      <c r="S61" s="3">
        <f>ROUND($B$5*0.005,2)</f>
        <v>3.49</v>
      </c>
      <c r="T61" s="3">
        <f>ROUND($H$5*0.005,2)</f>
        <v>5.17</v>
      </c>
      <c r="U61" s="9">
        <f>SUM(M61)-N61</f>
        <v>2098.41</v>
      </c>
      <c r="V61" s="3">
        <f>L61+N61+R61+S61+T61</f>
        <v>1309.94</v>
      </c>
      <c r="W61" s="3">
        <f t="shared" si="0"/>
        <v>3408.35</v>
      </c>
      <c r="X61" s="4">
        <f t="shared" si="1"/>
        <v>0.38433259495063599</v>
      </c>
      <c r="Y61" s="4">
        <f t="shared" si="2"/>
        <v>0.62425360153640141</v>
      </c>
      <c r="Z61" s="17"/>
    </row>
    <row r="62" spans="1:26" x14ac:dyDescent="0.25">
      <c r="A62" s="5" t="s">
        <v>13</v>
      </c>
      <c r="B62" s="6">
        <f>B60+50</f>
        <v>1850</v>
      </c>
      <c r="C62" s="6">
        <f>C60</f>
        <v>207.9</v>
      </c>
      <c r="D62" s="6">
        <f>D60</f>
        <v>53</v>
      </c>
      <c r="E62" s="6">
        <f>E60</f>
        <v>37.5</v>
      </c>
      <c r="F62" s="5">
        <f>F60</f>
        <v>2.7</v>
      </c>
      <c r="G62" s="6">
        <f>F62*300</f>
        <v>810</v>
      </c>
      <c r="H62" s="6">
        <f>IF(G62&gt;B62,ROUND(B62/0.69,2),ROUND(((((B62-G62)*1.11111)+G62)/0.69),2))</f>
        <v>2848.63</v>
      </c>
      <c r="I62" s="6">
        <f>ROUND(H62*0.17,2)</f>
        <v>484.27</v>
      </c>
      <c r="J62" s="6">
        <f>ROUND(H62*0.125,2)</f>
        <v>356.08</v>
      </c>
      <c r="K62" s="6">
        <f>ROUND(H62*0.015,2)</f>
        <v>42.73</v>
      </c>
      <c r="L62" s="6"/>
      <c r="M62" s="6">
        <f>H62-I62-J62-K62</f>
        <v>1965.5500000000002</v>
      </c>
      <c r="N62" s="6">
        <f>IF((H62-I62-J62-K62-G62)&lt;0,0,ROUND((H62-I62-J62-K62-G62)*0.1,2))</f>
        <v>115.56</v>
      </c>
      <c r="O62" s="6">
        <f>ROUND(H62*0.06,2)</f>
        <v>170.92</v>
      </c>
      <c r="P62" s="6">
        <f>ROUND(H62*0.04,2)</f>
        <v>113.95</v>
      </c>
      <c r="Q62" s="6">
        <f>ROUND(H62*0.005,2)</f>
        <v>14.24</v>
      </c>
      <c r="R62" s="6">
        <f>ROUND(B62*0.005,2)</f>
        <v>9.25</v>
      </c>
      <c r="S62" s="6">
        <f>ROUND(B62*0.005,2)</f>
        <v>9.25</v>
      </c>
      <c r="T62" s="6">
        <f>ROUND(H62*0.005,2)</f>
        <v>14.24</v>
      </c>
      <c r="U62" s="10">
        <f>SUM(M62)-N62+C62+E62+D62</f>
        <v>2148.3900000000003</v>
      </c>
      <c r="V62" s="6">
        <f>SUM(I62:K62,N62,O62:T62)</f>
        <v>1330.49</v>
      </c>
      <c r="W62" s="6">
        <f t="shared" si="0"/>
        <v>3478.88</v>
      </c>
      <c r="X62" s="7">
        <f t="shared" si="1"/>
        <v>0.38244779929172606</v>
      </c>
      <c r="Y62" s="7">
        <f t="shared" si="2"/>
        <v>0.61929631026024134</v>
      </c>
      <c r="Z62" s="13">
        <f>W63-W62</f>
        <v>14.609999999999673</v>
      </c>
    </row>
    <row r="63" spans="1:26" x14ac:dyDescent="0.25">
      <c r="A63" s="5" t="s">
        <v>14</v>
      </c>
      <c r="B63" s="14">
        <f>B62+C62+E62+D62</f>
        <v>2148.4</v>
      </c>
      <c r="C63" s="15"/>
      <c r="D63" s="15"/>
      <c r="E63" s="16"/>
      <c r="F63" s="5"/>
      <c r="G63" s="6">
        <v>800</v>
      </c>
      <c r="H63" s="6">
        <f>IF((B63-G63)&lt;0,ROUND(B63/0.675,2),ROUND((((((B63)-G63)*1.14944)+G63)/0.675),2))</f>
        <v>3481.34</v>
      </c>
      <c r="I63" s="6"/>
      <c r="J63" s="6"/>
      <c r="K63" s="6"/>
      <c r="L63" s="6">
        <f>ROUND(H63*0.325,2)</f>
        <v>1131.44</v>
      </c>
      <c r="M63" s="6">
        <f>H63-L63</f>
        <v>2349.9</v>
      </c>
      <c r="N63" s="6">
        <f>IF((M63-G63)&lt;0,0,ROUND((M63-G63)*0.13,2))</f>
        <v>201.49</v>
      </c>
      <c r="O63" s="6"/>
      <c r="P63" s="6"/>
      <c r="Q63" s="6"/>
      <c r="R63" s="6">
        <f>ROUND($B$5*0.005,2)</f>
        <v>3.49</v>
      </c>
      <c r="S63" s="6">
        <f>ROUND($B$5*0.005,2)</f>
        <v>3.49</v>
      </c>
      <c r="T63" s="6">
        <f>ROUND($H$5*0.005,2)</f>
        <v>5.17</v>
      </c>
      <c r="U63" s="10">
        <f>SUM(M63)-N63</f>
        <v>2148.41</v>
      </c>
      <c r="V63" s="6">
        <f>L63+N63+R63+S63+T63</f>
        <v>1345.0800000000002</v>
      </c>
      <c r="W63" s="6">
        <f t="shared" si="0"/>
        <v>3493.49</v>
      </c>
      <c r="X63" s="7">
        <f t="shared" si="1"/>
        <v>0.38502471740294097</v>
      </c>
      <c r="Y63" s="7">
        <f t="shared" si="2"/>
        <v>0.62608161384465733</v>
      </c>
      <c r="Z63" s="13"/>
    </row>
    <row r="64" spans="1:26" x14ac:dyDescent="0.25">
      <c r="A64" s="1" t="s">
        <v>13</v>
      </c>
      <c r="B64" s="3">
        <f>B62+50</f>
        <v>1900</v>
      </c>
      <c r="C64" s="3">
        <f>C62</f>
        <v>207.9</v>
      </c>
      <c r="D64" s="3">
        <f>D62</f>
        <v>53</v>
      </c>
      <c r="E64" s="3">
        <f>E62</f>
        <v>37.5</v>
      </c>
      <c r="F64" s="1">
        <f>F62</f>
        <v>2.7</v>
      </c>
      <c r="G64" s="3">
        <f>F64*300</f>
        <v>810</v>
      </c>
      <c r="H64" s="3">
        <f>IF(G64&gt;B64,ROUND(B64/0.69,2),ROUND(((((B64-G64)*1.11111)+G64)/0.69),2))</f>
        <v>2929.14</v>
      </c>
      <c r="I64" s="3">
        <f>ROUND(H64*0.17,2)</f>
        <v>497.95</v>
      </c>
      <c r="J64" s="3">
        <f>ROUND(H64*0.125,2)</f>
        <v>366.14</v>
      </c>
      <c r="K64" s="3">
        <f>ROUND(H64*0.015,2)</f>
        <v>43.94</v>
      </c>
      <c r="L64" s="3"/>
      <c r="M64" s="3">
        <f>H64-I64-J64-K64</f>
        <v>2021.1100000000001</v>
      </c>
      <c r="N64" s="3">
        <f>IF((H64-I64-J64-K64-G64)&lt;0,0,ROUND((H64-I64-J64-K64-G64)*0.1,2))</f>
        <v>121.11</v>
      </c>
      <c r="O64" s="3">
        <f>ROUND(H64*0.06,2)</f>
        <v>175.75</v>
      </c>
      <c r="P64" s="3">
        <f>ROUND(H64*0.04,2)</f>
        <v>117.17</v>
      </c>
      <c r="Q64" s="3">
        <f>ROUND(H64*0.005,2)</f>
        <v>14.65</v>
      </c>
      <c r="R64" s="3">
        <f>ROUND(B64*0.005,2)</f>
        <v>9.5</v>
      </c>
      <c r="S64" s="3">
        <f>ROUND(B64*0.005,2)</f>
        <v>9.5</v>
      </c>
      <c r="T64" s="3">
        <f>ROUND(H64*0.005,2)</f>
        <v>14.65</v>
      </c>
      <c r="U64" s="9">
        <f>SUM(M64)-N64+C64+E64+D64</f>
        <v>2198.4</v>
      </c>
      <c r="V64" s="3">
        <f>SUM(I64:K64,N64,O64:T64)</f>
        <v>1370.3600000000001</v>
      </c>
      <c r="W64" s="3">
        <f t="shared" si="0"/>
        <v>3568.76</v>
      </c>
      <c r="X64" s="4">
        <f t="shared" si="1"/>
        <v>0.38398771562111211</v>
      </c>
      <c r="Y64" s="4">
        <f t="shared" si="2"/>
        <v>0.62334425036390106</v>
      </c>
      <c r="Z64" s="17">
        <f>W65-W64</f>
        <v>9.8699999999998909</v>
      </c>
    </row>
    <row r="65" spans="1:26" x14ac:dyDescent="0.25">
      <c r="A65" s="1" t="s">
        <v>14</v>
      </c>
      <c r="B65" s="18">
        <f>B64+C64+E64+D64</f>
        <v>2198.4</v>
      </c>
      <c r="C65" s="18"/>
      <c r="D65" s="18"/>
      <c r="E65" s="18"/>
      <c r="F65" s="1"/>
      <c r="G65" s="3">
        <v>800</v>
      </c>
      <c r="H65" s="3">
        <f>IF((B65-G65)&lt;0,ROUND(B65/0.675,2),ROUND((((((B65)-G65)*1.14944)+G65)/0.675),2))</f>
        <v>3566.48</v>
      </c>
      <c r="I65" s="3"/>
      <c r="J65" s="3"/>
      <c r="K65" s="3"/>
      <c r="L65" s="3">
        <f>ROUND(H65*0.325,2)</f>
        <v>1159.1099999999999</v>
      </c>
      <c r="M65" s="3">
        <f>H65-L65</f>
        <v>2407.37</v>
      </c>
      <c r="N65" s="3">
        <f>IF((M65-G65)&lt;0,0,ROUND((M65-G65)*0.13,2))</f>
        <v>208.96</v>
      </c>
      <c r="O65" s="3"/>
      <c r="P65" s="3"/>
      <c r="Q65" s="3"/>
      <c r="R65" s="3">
        <f>ROUND($B$5*0.005,2)</f>
        <v>3.49</v>
      </c>
      <c r="S65" s="3">
        <f>ROUND($B$5*0.005,2)</f>
        <v>3.49</v>
      </c>
      <c r="T65" s="3">
        <f>ROUND($H$5*0.005,2)</f>
        <v>5.17</v>
      </c>
      <c r="U65" s="9">
        <f>SUM(M65)-N65</f>
        <v>2198.41</v>
      </c>
      <c r="V65" s="3">
        <f>L65+N65+R65+S65+T65</f>
        <v>1380.22</v>
      </c>
      <c r="W65" s="3">
        <f t="shared" si="0"/>
        <v>3578.63</v>
      </c>
      <c r="X65" s="4">
        <f t="shared" si="1"/>
        <v>0.38568390696998572</v>
      </c>
      <c r="Y65" s="4">
        <f t="shared" si="2"/>
        <v>0.62782647458845264</v>
      </c>
      <c r="Z65" s="17"/>
    </row>
    <row r="66" spans="1:26" x14ac:dyDescent="0.25">
      <c r="A66" s="5" t="s">
        <v>13</v>
      </c>
      <c r="B66" s="6">
        <f>B64+50</f>
        <v>1950</v>
      </c>
      <c r="C66" s="6">
        <f>C64</f>
        <v>207.9</v>
      </c>
      <c r="D66" s="6">
        <f>D64</f>
        <v>53</v>
      </c>
      <c r="E66" s="6">
        <f>E64</f>
        <v>37.5</v>
      </c>
      <c r="F66" s="5">
        <f>F64</f>
        <v>2.7</v>
      </c>
      <c r="G66" s="6">
        <f>F66*300</f>
        <v>810</v>
      </c>
      <c r="H66" s="6">
        <f>IF(G66&gt;B66,ROUND(B66/0.69,2),ROUND(((((B66-G66)*1.11111)+G66)/0.69),2))</f>
        <v>3009.66</v>
      </c>
      <c r="I66" s="6">
        <f>ROUND(H66*0.17,2)</f>
        <v>511.64</v>
      </c>
      <c r="J66" s="6">
        <f>ROUND(H66*0.125,2)</f>
        <v>376.21</v>
      </c>
      <c r="K66" s="6">
        <f>ROUND(H66*0.015,2)</f>
        <v>45.14</v>
      </c>
      <c r="L66" s="6"/>
      <c r="M66" s="6">
        <f>H66-I66-J66-K66</f>
        <v>2076.67</v>
      </c>
      <c r="N66" s="6">
        <f>IF((H66-I66-J66-K66-G66)&lt;0,0,ROUND((H66-I66-J66-K66-G66)*0.1,2))</f>
        <v>126.67</v>
      </c>
      <c r="O66" s="6">
        <f>ROUND(H66*0.06,2)</f>
        <v>180.58</v>
      </c>
      <c r="P66" s="6">
        <f>ROUND(H66*0.04,2)</f>
        <v>120.39</v>
      </c>
      <c r="Q66" s="6">
        <f>ROUND(H66*0.005,2)</f>
        <v>15.05</v>
      </c>
      <c r="R66" s="6">
        <f>ROUND(B66*0.005,2)</f>
        <v>9.75</v>
      </c>
      <c r="S66" s="6">
        <f>ROUND(B66*0.005,2)</f>
        <v>9.75</v>
      </c>
      <c r="T66" s="6">
        <f>ROUND(H66*0.005,2)</f>
        <v>15.05</v>
      </c>
      <c r="U66" s="10">
        <f>SUM(M66)-N66+C66+E66+D66</f>
        <v>2248.4</v>
      </c>
      <c r="V66" s="6">
        <f>SUM(I66:K66,N66,O66:T66)</f>
        <v>1410.2299999999998</v>
      </c>
      <c r="W66" s="6">
        <f t="shared" si="0"/>
        <v>3658.63</v>
      </c>
      <c r="X66" s="7">
        <f t="shared" si="1"/>
        <v>0.38545302476610088</v>
      </c>
      <c r="Y66" s="7">
        <f t="shared" si="2"/>
        <v>0.62721490837929184</v>
      </c>
      <c r="Z66" s="13">
        <f>W67-W66</f>
        <v>5.1500000000005457</v>
      </c>
    </row>
    <row r="67" spans="1:26" x14ac:dyDescent="0.25">
      <c r="A67" s="5" t="s">
        <v>14</v>
      </c>
      <c r="B67" s="14">
        <f>B66+C66+E66+D66</f>
        <v>2248.4</v>
      </c>
      <c r="C67" s="15"/>
      <c r="D67" s="15"/>
      <c r="E67" s="16"/>
      <c r="F67" s="5"/>
      <c r="G67" s="6">
        <v>800</v>
      </c>
      <c r="H67" s="6">
        <f>IF((B67-G67)&lt;0,ROUND(B67/0.675,2),ROUND((((((B67)-G67)*1.14944)+G67)/0.675),2))</f>
        <v>3651.63</v>
      </c>
      <c r="I67" s="6"/>
      <c r="J67" s="6"/>
      <c r="K67" s="6"/>
      <c r="L67" s="6">
        <f>ROUND(H67*0.325,2)</f>
        <v>1186.78</v>
      </c>
      <c r="M67" s="6">
        <f>H67-L67</f>
        <v>2464.8500000000004</v>
      </c>
      <c r="N67" s="6">
        <f>IF((M67-G67)&lt;0,0,ROUND((M67-G67)*0.13,2))</f>
        <v>216.43</v>
      </c>
      <c r="O67" s="6"/>
      <c r="P67" s="6"/>
      <c r="Q67" s="6"/>
      <c r="R67" s="6">
        <f>ROUND($B$5*0.005,2)</f>
        <v>3.49</v>
      </c>
      <c r="S67" s="6">
        <f>ROUND($B$5*0.005,2)</f>
        <v>3.49</v>
      </c>
      <c r="T67" s="6">
        <f>ROUND($H$5*0.005,2)</f>
        <v>5.17</v>
      </c>
      <c r="U67" s="10">
        <f>SUM(M67)-N67</f>
        <v>2248.4200000000005</v>
      </c>
      <c r="V67" s="6">
        <f>L67+N67+R67+S67+T67</f>
        <v>1415.3600000000001</v>
      </c>
      <c r="W67" s="6">
        <f t="shared" si="0"/>
        <v>3663.7800000000007</v>
      </c>
      <c r="X67" s="7">
        <f t="shared" si="1"/>
        <v>0.38631140516079021</v>
      </c>
      <c r="Y67" s="7">
        <f t="shared" si="2"/>
        <v>0.62949093140961199</v>
      </c>
      <c r="Z67" s="13"/>
    </row>
    <row r="68" spans="1:26" x14ac:dyDescent="0.25">
      <c r="A68" s="1" t="s">
        <v>13</v>
      </c>
      <c r="B68" s="3">
        <f>B66+50</f>
        <v>2000</v>
      </c>
      <c r="C68" s="3">
        <f>C66</f>
        <v>207.9</v>
      </c>
      <c r="D68" s="3">
        <f>D66</f>
        <v>53</v>
      </c>
      <c r="E68" s="3">
        <f>E66</f>
        <v>37.5</v>
      </c>
      <c r="F68" s="1">
        <f>F66</f>
        <v>2.7</v>
      </c>
      <c r="G68" s="3">
        <f>F68*300</f>
        <v>810</v>
      </c>
      <c r="H68" s="3">
        <f>IF(G68&gt;B68,ROUND(B68/0.69,2),ROUND(((((B68-G68)*1.11111)+G68)/0.69),2))</f>
        <v>3090.18</v>
      </c>
      <c r="I68" s="3">
        <f>ROUND(H68*0.17,2)</f>
        <v>525.33000000000004</v>
      </c>
      <c r="J68" s="3">
        <f>ROUND(H68*0.125,2)</f>
        <v>386.27</v>
      </c>
      <c r="K68" s="3">
        <f>ROUND(H68*0.015,2)</f>
        <v>46.35</v>
      </c>
      <c r="L68" s="3"/>
      <c r="M68" s="3">
        <f>H68-I68-J68-K68</f>
        <v>2132.23</v>
      </c>
      <c r="N68" s="3">
        <f>IF((H68-I68-J68-K68-G68)&lt;0,0,ROUND((H68-I68-J68-K68-G68)*0.1,2))</f>
        <v>132.22</v>
      </c>
      <c r="O68" s="3">
        <f>ROUND(H68*0.06,2)</f>
        <v>185.41</v>
      </c>
      <c r="P68" s="3">
        <f>ROUND(H68*0.04,2)</f>
        <v>123.61</v>
      </c>
      <c r="Q68" s="3">
        <f>ROUND(H68*0.005,2)</f>
        <v>15.45</v>
      </c>
      <c r="R68" s="3">
        <f>ROUND(B68*0.005,2)</f>
        <v>10</v>
      </c>
      <c r="S68" s="3">
        <f>ROUND(B68*0.005,2)</f>
        <v>10</v>
      </c>
      <c r="T68" s="3">
        <f>ROUND(H68*0.005,2)</f>
        <v>15.45</v>
      </c>
      <c r="U68" s="9">
        <f>SUM(M68)-N68+C68+E68+D68</f>
        <v>2298.41</v>
      </c>
      <c r="V68" s="3">
        <f>SUM(I68:K68,N68,O68:T68)</f>
        <v>1450.0900000000001</v>
      </c>
      <c r="W68" s="3">
        <f t="shared" ref="W68:W131" si="3">SUM(U68:V68)</f>
        <v>3748.5</v>
      </c>
      <c r="X68" s="4">
        <f t="shared" ref="X68:X131" si="4">V68/W68</f>
        <v>0.38684540482859814</v>
      </c>
      <c r="Y68" s="4">
        <f t="shared" ref="Y68:Y131" si="5">V68/U68</f>
        <v>0.63091006391374915</v>
      </c>
      <c r="Z68" s="17">
        <f>W69-W68</f>
        <v>0.42000000000007276</v>
      </c>
    </row>
    <row r="69" spans="1:26" x14ac:dyDescent="0.25">
      <c r="A69" s="1" t="s">
        <v>14</v>
      </c>
      <c r="B69" s="18">
        <f>B68+C68+E68+D68</f>
        <v>2298.4</v>
      </c>
      <c r="C69" s="18"/>
      <c r="D69" s="18"/>
      <c r="E69" s="18"/>
      <c r="F69" s="1"/>
      <c r="G69" s="3">
        <v>800</v>
      </c>
      <c r="H69" s="3">
        <f>IF((B69-G69)&lt;0,ROUND(B69/0.675,2),ROUND((((((B69)-G69)*1.14944)+G69)/0.675),2))</f>
        <v>3736.77</v>
      </c>
      <c r="I69" s="3"/>
      <c r="J69" s="3"/>
      <c r="K69" s="3"/>
      <c r="L69" s="3">
        <f>ROUND(H69*0.325,2)</f>
        <v>1214.45</v>
      </c>
      <c r="M69" s="3">
        <f>H69-L69</f>
        <v>2522.3199999999997</v>
      </c>
      <c r="N69" s="3">
        <f>IF((M69-G69)&lt;0,0,ROUND((M69-G69)*0.13,2))</f>
        <v>223.9</v>
      </c>
      <c r="O69" s="3"/>
      <c r="P69" s="3"/>
      <c r="Q69" s="3"/>
      <c r="R69" s="3">
        <f>ROUND($B$5*0.005,2)</f>
        <v>3.49</v>
      </c>
      <c r="S69" s="3">
        <f>ROUND($B$5*0.005,2)</f>
        <v>3.49</v>
      </c>
      <c r="T69" s="3">
        <f>ROUND($H$5*0.005,2)</f>
        <v>5.17</v>
      </c>
      <c r="U69" s="9">
        <f>SUM(M69)-N69</f>
        <v>2298.4199999999996</v>
      </c>
      <c r="V69" s="3">
        <f>L69+N69+R69+S69+T69</f>
        <v>1450.5000000000002</v>
      </c>
      <c r="W69" s="3">
        <f t="shared" si="3"/>
        <v>3748.92</v>
      </c>
      <c r="X69" s="4">
        <f t="shared" si="4"/>
        <v>0.38691143049198173</v>
      </c>
      <c r="Y69" s="4">
        <f t="shared" si="5"/>
        <v>0.63108570235205075</v>
      </c>
      <c r="Z69" s="17"/>
    </row>
    <row r="70" spans="1:26" x14ac:dyDescent="0.25">
      <c r="A70" s="5" t="s">
        <v>13</v>
      </c>
      <c r="B70" s="6">
        <f>B68+50</f>
        <v>2050</v>
      </c>
      <c r="C70" s="6">
        <f>C68</f>
        <v>207.9</v>
      </c>
      <c r="D70" s="6">
        <f>D68</f>
        <v>53</v>
      </c>
      <c r="E70" s="6">
        <f>E68</f>
        <v>37.5</v>
      </c>
      <c r="F70" s="5">
        <f>F68</f>
        <v>2.7</v>
      </c>
      <c r="G70" s="6">
        <f>F70*300</f>
        <v>810</v>
      </c>
      <c r="H70" s="6">
        <f>IF(G70&gt;B70,ROUND(B70/0.69,2),ROUND(((((B70-G70)*1.11111)+G70)/0.69),2))</f>
        <v>3170.69</v>
      </c>
      <c r="I70" s="6">
        <f>ROUND(H70*0.17,2)</f>
        <v>539.02</v>
      </c>
      <c r="J70" s="6">
        <f>ROUND(H70*0.125,2)</f>
        <v>396.34</v>
      </c>
      <c r="K70" s="6">
        <f>ROUND(H70*0.015,2)</f>
        <v>47.56</v>
      </c>
      <c r="L70" s="6"/>
      <c r="M70" s="6">
        <f>H70-I70-J70-K70</f>
        <v>2187.77</v>
      </c>
      <c r="N70" s="6">
        <f>IF((H70-I70-J70-K70-G70)&lt;0,0,ROUND((H70-I70-J70-K70-G70)*0.1,2))</f>
        <v>137.78</v>
      </c>
      <c r="O70" s="6">
        <f>ROUND(H70*0.06,2)</f>
        <v>190.24</v>
      </c>
      <c r="P70" s="6">
        <f>ROUND(H70*0.04,2)</f>
        <v>126.83</v>
      </c>
      <c r="Q70" s="6">
        <f>ROUND(H70*0.005,2)</f>
        <v>15.85</v>
      </c>
      <c r="R70" s="6">
        <f>ROUND(B70*0.005,2)</f>
        <v>10.25</v>
      </c>
      <c r="S70" s="6">
        <f>ROUND(B70*0.005,2)</f>
        <v>10.25</v>
      </c>
      <c r="T70" s="6">
        <f>ROUND(H70*0.005,2)</f>
        <v>15.85</v>
      </c>
      <c r="U70" s="10">
        <f>SUM(M70)-N70+C70+E70+D70</f>
        <v>2348.39</v>
      </c>
      <c r="V70" s="6">
        <f>SUM(I70:K70,N70,O70:T70)</f>
        <v>1489.9699999999996</v>
      </c>
      <c r="W70" s="6">
        <f t="shared" si="3"/>
        <v>3838.3599999999997</v>
      </c>
      <c r="X70" s="7">
        <f t="shared" si="4"/>
        <v>0.388178805531529</v>
      </c>
      <c r="Y70" s="7">
        <f t="shared" si="5"/>
        <v>0.63446446288733971</v>
      </c>
      <c r="Z70" s="13">
        <f>W71-W70</f>
        <v>-4.2899999999995089</v>
      </c>
    </row>
    <row r="71" spans="1:26" x14ac:dyDescent="0.25">
      <c r="A71" s="5" t="s">
        <v>14</v>
      </c>
      <c r="B71" s="14">
        <f>B70+C70+E70+D70</f>
        <v>2348.4</v>
      </c>
      <c r="C71" s="15"/>
      <c r="D71" s="15"/>
      <c r="E71" s="16"/>
      <c r="F71" s="5"/>
      <c r="G71" s="6">
        <v>800</v>
      </c>
      <c r="H71" s="6">
        <f>IF((B71-G71)&lt;0,ROUND(B71/0.675,2),ROUND((((((B71)-G71)*1.14944)+G71)/0.675),2))</f>
        <v>3821.92</v>
      </c>
      <c r="I71" s="6"/>
      <c r="J71" s="6"/>
      <c r="K71" s="6"/>
      <c r="L71" s="6">
        <f>ROUND(H71*0.325,2)</f>
        <v>1242.1199999999999</v>
      </c>
      <c r="M71" s="6">
        <f>H71-L71</f>
        <v>2579.8000000000002</v>
      </c>
      <c r="N71" s="6">
        <f>IF((M71-G71)&lt;0,0,ROUND((M71-G71)*0.13,2))</f>
        <v>231.37</v>
      </c>
      <c r="O71" s="6"/>
      <c r="P71" s="6"/>
      <c r="Q71" s="6"/>
      <c r="R71" s="6">
        <f>ROUND($B$5*0.005,2)</f>
        <v>3.49</v>
      </c>
      <c r="S71" s="6">
        <f>ROUND($B$5*0.005,2)</f>
        <v>3.49</v>
      </c>
      <c r="T71" s="6">
        <f>ROUND($H$5*0.005,2)</f>
        <v>5.17</v>
      </c>
      <c r="U71" s="10">
        <f>SUM(M71)-N71</f>
        <v>2348.4300000000003</v>
      </c>
      <c r="V71" s="6">
        <f>L71+N71+R71+S71+T71</f>
        <v>1485.6399999999999</v>
      </c>
      <c r="W71" s="6">
        <f t="shared" si="3"/>
        <v>3834.07</v>
      </c>
      <c r="X71" s="7">
        <f t="shared" si="4"/>
        <v>0.38748379659213311</v>
      </c>
      <c r="Y71" s="7">
        <f t="shared" si="5"/>
        <v>0.63260987127570323</v>
      </c>
      <c r="Z71" s="13"/>
    </row>
    <row r="72" spans="1:26" x14ac:dyDescent="0.25">
      <c r="A72" s="1" t="s">
        <v>13</v>
      </c>
      <c r="B72" s="3">
        <f>B70+50</f>
        <v>2100</v>
      </c>
      <c r="C72" s="3">
        <f>C70</f>
        <v>207.9</v>
      </c>
      <c r="D72" s="3">
        <f>D70</f>
        <v>53</v>
      </c>
      <c r="E72" s="3">
        <f>E70</f>
        <v>37.5</v>
      </c>
      <c r="F72" s="1">
        <f>F70</f>
        <v>2.7</v>
      </c>
      <c r="G72" s="3">
        <f>F72*300</f>
        <v>810</v>
      </c>
      <c r="H72" s="3">
        <f>IF(G72&gt;B72,ROUND(B72/0.69,2),ROUND(((((B72-G72)*1.11111)+G72)/0.69),2))</f>
        <v>3251.21</v>
      </c>
      <c r="I72" s="3">
        <f>ROUND(H72*0.17,2)</f>
        <v>552.71</v>
      </c>
      <c r="J72" s="3">
        <f>ROUND(H72*0.125,2)</f>
        <v>406.4</v>
      </c>
      <c r="K72" s="3">
        <f>ROUND(H72*0.015,2)</f>
        <v>48.77</v>
      </c>
      <c r="L72" s="3"/>
      <c r="M72" s="3">
        <f>H72-I72-J72-K72</f>
        <v>2243.33</v>
      </c>
      <c r="N72" s="3">
        <f>IF((H72-I72-J72-K72-G72)&lt;0,0,ROUND((H72-I72-J72-K72-G72)*0.1,2))</f>
        <v>143.33000000000001</v>
      </c>
      <c r="O72" s="3">
        <f>ROUND(H72*0.06,2)</f>
        <v>195.07</v>
      </c>
      <c r="P72" s="3">
        <f>ROUND(H72*0.04,2)</f>
        <v>130.05000000000001</v>
      </c>
      <c r="Q72" s="3">
        <f>ROUND(H72*0.005,2)</f>
        <v>16.260000000000002</v>
      </c>
      <c r="R72" s="3">
        <f>ROUND(B72*0.005,2)</f>
        <v>10.5</v>
      </c>
      <c r="S72" s="3">
        <f>ROUND(B72*0.005,2)</f>
        <v>10.5</v>
      </c>
      <c r="T72" s="3">
        <f>ROUND(H72*0.005,2)</f>
        <v>16.260000000000002</v>
      </c>
      <c r="U72" s="9">
        <f>SUM(M72)-N72+C72+E72+D72</f>
        <v>2398.4</v>
      </c>
      <c r="V72" s="3">
        <f>SUM(I72:K72,N72,O72:T72)</f>
        <v>1529.85</v>
      </c>
      <c r="W72" s="3">
        <f t="shared" si="3"/>
        <v>3928.25</v>
      </c>
      <c r="X72" s="4">
        <f t="shared" si="4"/>
        <v>0.38944822758225672</v>
      </c>
      <c r="Y72" s="4">
        <f t="shared" si="5"/>
        <v>0.63786274182788516</v>
      </c>
      <c r="Z72" s="17">
        <f>W73-W72</f>
        <v>-9.0399999999999636</v>
      </c>
    </row>
    <row r="73" spans="1:26" x14ac:dyDescent="0.25">
      <c r="A73" s="1" t="s">
        <v>14</v>
      </c>
      <c r="B73" s="18">
        <f>B72+C72+E72+D72</f>
        <v>2398.4</v>
      </c>
      <c r="C73" s="18"/>
      <c r="D73" s="18"/>
      <c r="E73" s="18"/>
      <c r="F73" s="1"/>
      <c r="G73" s="3">
        <v>800</v>
      </c>
      <c r="H73" s="3">
        <f>IF((B73-G73)&lt;0,ROUND(B73/0.675,2),ROUND((((((B73)-G73)*1.14944)+G73)/0.675),2))</f>
        <v>3907.06</v>
      </c>
      <c r="I73" s="3"/>
      <c r="J73" s="3"/>
      <c r="K73" s="3"/>
      <c r="L73" s="3">
        <f>ROUND(H73*0.325,2)</f>
        <v>1269.79</v>
      </c>
      <c r="M73" s="3">
        <f>H73-L73</f>
        <v>2637.27</v>
      </c>
      <c r="N73" s="3">
        <f>IF((M73-G73)&lt;0,0,ROUND((M73-G73)*0.13,2))</f>
        <v>238.85</v>
      </c>
      <c r="O73" s="3"/>
      <c r="P73" s="3"/>
      <c r="Q73" s="3"/>
      <c r="R73" s="3">
        <f>ROUND($B$5*0.005,2)</f>
        <v>3.49</v>
      </c>
      <c r="S73" s="3">
        <f>ROUND($B$5*0.005,2)</f>
        <v>3.49</v>
      </c>
      <c r="T73" s="3">
        <f>ROUND($H$5*0.005,2)</f>
        <v>5.17</v>
      </c>
      <c r="U73" s="9">
        <f>SUM(M73)-N73</f>
        <v>2398.42</v>
      </c>
      <c r="V73" s="3">
        <f>L73+N73+R73+S73+T73</f>
        <v>1520.79</v>
      </c>
      <c r="W73" s="3">
        <f t="shared" si="3"/>
        <v>3919.21</v>
      </c>
      <c r="X73" s="4">
        <f t="shared" si="4"/>
        <v>0.388034833550639</v>
      </c>
      <c r="Y73" s="4">
        <f t="shared" si="5"/>
        <v>0.63407993595783885</v>
      </c>
      <c r="Z73" s="17"/>
    </row>
    <row r="74" spans="1:26" x14ac:dyDescent="0.25">
      <c r="A74" s="5" t="s">
        <v>13</v>
      </c>
      <c r="B74" s="6">
        <f>B72+50</f>
        <v>2150</v>
      </c>
      <c r="C74" s="6">
        <f>C72</f>
        <v>207.9</v>
      </c>
      <c r="D74" s="6">
        <f>D72</f>
        <v>53</v>
      </c>
      <c r="E74" s="6">
        <f>E72</f>
        <v>37.5</v>
      </c>
      <c r="F74" s="5">
        <f>F72</f>
        <v>2.7</v>
      </c>
      <c r="G74" s="6">
        <f>F74*300</f>
        <v>810</v>
      </c>
      <c r="H74" s="6">
        <f>IF(G74&gt;B74,ROUND(B74/0.69,2),ROUND(((((B74-G74)*1.11111)+G74)/0.69),2))</f>
        <v>3331.72</v>
      </c>
      <c r="I74" s="6">
        <f>ROUND(H74*0.17,2)</f>
        <v>566.39</v>
      </c>
      <c r="J74" s="6">
        <f>ROUND(H74*0.125,2)</f>
        <v>416.47</v>
      </c>
      <c r="K74" s="6">
        <f>ROUND(H74*0.015,2)</f>
        <v>49.98</v>
      </c>
      <c r="L74" s="6"/>
      <c r="M74" s="6">
        <f>H74-I74-J74-K74</f>
        <v>2298.8799999999997</v>
      </c>
      <c r="N74" s="6">
        <f>IF((H74-I74-J74-K74-G74)&lt;0,0,ROUND((H74-I74-J74-K74-G74)*0.1,2))</f>
        <v>148.88999999999999</v>
      </c>
      <c r="O74" s="6">
        <f>ROUND(H74*0.06,2)</f>
        <v>199.9</v>
      </c>
      <c r="P74" s="6">
        <f>ROUND(H74*0.04,2)</f>
        <v>133.27000000000001</v>
      </c>
      <c r="Q74" s="6">
        <f>ROUND(H74*0.005,2)</f>
        <v>16.66</v>
      </c>
      <c r="R74" s="6">
        <f>ROUND(B74*0.005,2)</f>
        <v>10.75</v>
      </c>
      <c r="S74" s="6">
        <f>ROUND(B74*0.005,2)</f>
        <v>10.75</v>
      </c>
      <c r="T74" s="6">
        <f>ROUND(H74*0.005,2)</f>
        <v>16.66</v>
      </c>
      <c r="U74" s="10">
        <f>SUM(M74)-N74+C74+E74+D74</f>
        <v>2448.39</v>
      </c>
      <c r="V74" s="6">
        <f>SUM(I74:K74,N74,O74:T74)</f>
        <v>1569.7200000000003</v>
      </c>
      <c r="W74" s="6">
        <f t="shared" si="3"/>
        <v>4018.11</v>
      </c>
      <c r="X74" s="7">
        <f t="shared" si="4"/>
        <v>0.39066128105004599</v>
      </c>
      <c r="Y74" s="7">
        <f t="shared" si="5"/>
        <v>0.64112335044662017</v>
      </c>
      <c r="Z74" s="13">
        <f>W75-W74</f>
        <v>-13.760000000000673</v>
      </c>
    </row>
    <row r="75" spans="1:26" x14ac:dyDescent="0.25">
      <c r="A75" s="5" t="s">
        <v>14</v>
      </c>
      <c r="B75" s="14">
        <f>B74+C74+E74+D74</f>
        <v>2448.4</v>
      </c>
      <c r="C75" s="15"/>
      <c r="D75" s="15"/>
      <c r="E75" s="16"/>
      <c r="F75" s="5"/>
      <c r="G75" s="6">
        <v>800</v>
      </c>
      <c r="H75" s="6">
        <f>IF((B75-G75)&lt;0,ROUND(B75/0.675,2),ROUND((((((B75)-G75)*1.14944)+G75)/0.675),2))</f>
        <v>3992.2</v>
      </c>
      <c r="I75" s="6"/>
      <c r="J75" s="6"/>
      <c r="K75" s="6"/>
      <c r="L75" s="6">
        <f>ROUND(H75*0.325,2)</f>
        <v>1297.47</v>
      </c>
      <c r="M75" s="6">
        <f>H75-L75</f>
        <v>2694.7299999999996</v>
      </c>
      <c r="N75" s="6">
        <f>IF((M75-G75)&lt;0,0,ROUND((M75-G75)*0.13,2))</f>
        <v>246.31</v>
      </c>
      <c r="O75" s="6"/>
      <c r="P75" s="6"/>
      <c r="Q75" s="6"/>
      <c r="R75" s="6">
        <f>ROUND($B$5*0.005,2)</f>
        <v>3.49</v>
      </c>
      <c r="S75" s="6">
        <f>ROUND($B$5*0.005,2)</f>
        <v>3.49</v>
      </c>
      <c r="T75" s="6">
        <f>ROUND($H$5*0.005,2)</f>
        <v>5.17</v>
      </c>
      <c r="U75" s="10">
        <f>SUM(M75)-N75</f>
        <v>2448.4199999999996</v>
      </c>
      <c r="V75" s="6">
        <f>L75+N75+R75+S75+T75</f>
        <v>1555.93</v>
      </c>
      <c r="W75" s="6">
        <f t="shared" si="3"/>
        <v>4004.3499999999995</v>
      </c>
      <c r="X75" s="7">
        <f t="shared" si="4"/>
        <v>0.38855994106409286</v>
      </c>
      <c r="Y75" s="7">
        <f t="shared" si="5"/>
        <v>0.63548329126538761</v>
      </c>
      <c r="Z75" s="13"/>
    </row>
    <row r="76" spans="1:26" x14ac:dyDescent="0.25">
      <c r="A76" s="1" t="s">
        <v>13</v>
      </c>
      <c r="B76" s="3">
        <f>B74+50</f>
        <v>2200</v>
      </c>
      <c r="C76" s="3">
        <f>C74</f>
        <v>207.9</v>
      </c>
      <c r="D76" s="3">
        <f>D74</f>
        <v>53</v>
      </c>
      <c r="E76" s="3">
        <f>E74</f>
        <v>37.5</v>
      </c>
      <c r="F76" s="1">
        <f>F74</f>
        <v>2.7</v>
      </c>
      <c r="G76" s="3">
        <f>F76*300</f>
        <v>810</v>
      </c>
      <c r="H76" s="3">
        <f>IF(G76&gt;B76,ROUND(B76/0.69,2),ROUND(((((B76-G76)*1.11111)+G76)/0.69),2))</f>
        <v>3412.24</v>
      </c>
      <c r="I76" s="3">
        <f>ROUND(H76*0.17,2)</f>
        <v>580.08000000000004</v>
      </c>
      <c r="J76" s="3">
        <f>ROUND(H76*0.125,2)</f>
        <v>426.53</v>
      </c>
      <c r="K76" s="3">
        <f>ROUND(H76*0.015,2)</f>
        <v>51.18</v>
      </c>
      <c r="L76" s="3"/>
      <c r="M76" s="3">
        <f>H76-I76-J76-K76</f>
        <v>2354.4500000000003</v>
      </c>
      <c r="N76" s="3">
        <f>IF((H76-I76-J76-K76-G76)&lt;0,0,ROUND((H76-I76-J76-K76-G76)*0.1,2))</f>
        <v>154.44999999999999</v>
      </c>
      <c r="O76" s="3">
        <f>ROUND(H76*0.06,2)</f>
        <v>204.73</v>
      </c>
      <c r="P76" s="3">
        <f>ROUND(H76*0.04,2)</f>
        <v>136.49</v>
      </c>
      <c r="Q76" s="3">
        <f>ROUND(H76*0.005,2)</f>
        <v>17.059999999999999</v>
      </c>
      <c r="R76" s="3">
        <f>ROUND(B76*0.005,2)</f>
        <v>11</v>
      </c>
      <c r="S76" s="3">
        <f>ROUND(B76*0.005,2)</f>
        <v>11</v>
      </c>
      <c r="T76" s="3">
        <f>ROUND(H76*0.005,2)</f>
        <v>17.059999999999999</v>
      </c>
      <c r="U76" s="9">
        <f>SUM(M76)-N76+C76+E76+D76</f>
        <v>2498.4000000000005</v>
      </c>
      <c r="V76" s="3">
        <f>SUM(I76:K76,N76,O76:T76)</f>
        <v>1609.58</v>
      </c>
      <c r="W76" s="3">
        <f t="shared" si="3"/>
        <v>4107.9800000000005</v>
      </c>
      <c r="X76" s="4">
        <f t="shared" si="4"/>
        <v>0.39181787642588323</v>
      </c>
      <c r="Y76" s="4">
        <f t="shared" si="5"/>
        <v>0.64424431636247181</v>
      </c>
      <c r="Z76" s="17">
        <f>W77-W76</f>
        <v>-18.480000000000473</v>
      </c>
    </row>
    <row r="77" spans="1:26" x14ac:dyDescent="0.25">
      <c r="A77" s="1" t="s">
        <v>14</v>
      </c>
      <c r="B77" s="18">
        <f>B76+C76+E76+D76</f>
        <v>2498.4</v>
      </c>
      <c r="C77" s="18"/>
      <c r="D77" s="18"/>
      <c r="E77" s="18"/>
      <c r="F77" s="1"/>
      <c r="G77" s="3">
        <v>800</v>
      </c>
      <c r="H77" s="3">
        <f>IF((B77-G77)&lt;0,ROUND(B77/0.675,2),ROUND((((((B77)-G77)*1.14944)+G77)/0.675),2))</f>
        <v>4077.35</v>
      </c>
      <c r="I77" s="3"/>
      <c r="J77" s="3"/>
      <c r="K77" s="3"/>
      <c r="L77" s="3">
        <f>ROUND(H77*0.325,2)</f>
        <v>1325.14</v>
      </c>
      <c r="M77" s="3">
        <f>H77-L77</f>
        <v>2752.21</v>
      </c>
      <c r="N77" s="3">
        <f>IF((M77-G77)&lt;0,0,ROUND((M77-G77)*0.13,2))</f>
        <v>253.79</v>
      </c>
      <c r="O77" s="3"/>
      <c r="P77" s="3"/>
      <c r="Q77" s="3"/>
      <c r="R77" s="3">
        <f>ROUND($B$5*0.005,2)</f>
        <v>3.49</v>
      </c>
      <c r="S77" s="3">
        <f>ROUND($B$5*0.005,2)</f>
        <v>3.49</v>
      </c>
      <c r="T77" s="3">
        <f>ROUND($H$5*0.005,2)</f>
        <v>5.17</v>
      </c>
      <c r="U77" s="9">
        <f>SUM(M77)-N77</f>
        <v>2498.42</v>
      </c>
      <c r="V77" s="3">
        <f>L77+N77+R77+S77+T77</f>
        <v>1591.0800000000002</v>
      </c>
      <c r="W77" s="3">
        <f t="shared" si="3"/>
        <v>4089.5</v>
      </c>
      <c r="X77" s="4">
        <f t="shared" si="4"/>
        <v>0.38906467783347604</v>
      </c>
      <c r="Y77" s="4">
        <f t="shared" si="5"/>
        <v>0.63683447939097515</v>
      </c>
      <c r="Z77" s="17"/>
    </row>
    <row r="78" spans="1:26" x14ac:dyDescent="0.25">
      <c r="A78" s="5" t="s">
        <v>13</v>
      </c>
      <c r="B78" s="6">
        <f>B76+50</f>
        <v>2250</v>
      </c>
      <c r="C78" s="6">
        <f>C76</f>
        <v>207.9</v>
      </c>
      <c r="D78" s="6">
        <f>D76</f>
        <v>53</v>
      </c>
      <c r="E78" s="6">
        <f>E76</f>
        <v>37.5</v>
      </c>
      <c r="F78" s="5">
        <f>F76</f>
        <v>2.7</v>
      </c>
      <c r="G78" s="6">
        <f>F78*300</f>
        <v>810</v>
      </c>
      <c r="H78" s="6">
        <f>IF(G78&gt;B78,ROUND(B78/0.69,2),ROUND(((((B78-G78)*1.11111)+G78)/0.69),2))</f>
        <v>3492.75</v>
      </c>
      <c r="I78" s="6">
        <f>ROUND(H78*0.17,2)</f>
        <v>593.77</v>
      </c>
      <c r="J78" s="6">
        <f>ROUND(H78*0.125,2)</f>
        <v>436.59</v>
      </c>
      <c r="K78" s="6">
        <f>ROUND(H78*0.015,2)</f>
        <v>52.39</v>
      </c>
      <c r="L78" s="6"/>
      <c r="M78" s="6">
        <f>H78-I78-J78-K78</f>
        <v>2410</v>
      </c>
      <c r="N78" s="6">
        <f>IF((H78-I78-J78-K78-G78)&lt;0,0,ROUND((H78-I78-J78-K78-G78)*0.1,2))</f>
        <v>160</v>
      </c>
      <c r="O78" s="6">
        <f>ROUND(H78*0.06,2)</f>
        <v>209.57</v>
      </c>
      <c r="P78" s="6">
        <f>ROUND(H78*0.04,2)</f>
        <v>139.71</v>
      </c>
      <c r="Q78" s="6">
        <f>ROUND(H78*0.005,2)</f>
        <v>17.46</v>
      </c>
      <c r="R78" s="6">
        <f>ROUND(B78*0.005,2)</f>
        <v>11.25</v>
      </c>
      <c r="S78" s="6">
        <f>ROUND(B78*0.005,2)</f>
        <v>11.25</v>
      </c>
      <c r="T78" s="6">
        <f>ROUND(H78*0.005,2)</f>
        <v>17.46</v>
      </c>
      <c r="U78" s="10">
        <f>SUM(M78)-N78+C78+E78+D78</f>
        <v>2548.4</v>
      </c>
      <c r="V78" s="6">
        <f>SUM(I78:K78,N78,O78:T78)</f>
        <v>1649.45</v>
      </c>
      <c r="W78" s="6">
        <f t="shared" si="3"/>
        <v>4197.8500000000004</v>
      </c>
      <c r="X78" s="7">
        <f t="shared" si="4"/>
        <v>0.39292733184844619</v>
      </c>
      <c r="Y78" s="7">
        <f t="shared" si="5"/>
        <v>0.64724925443415471</v>
      </c>
      <c r="Z78" s="13">
        <f>W79-W78</f>
        <v>-23.210000000000036</v>
      </c>
    </row>
    <row r="79" spans="1:26" x14ac:dyDescent="0.25">
      <c r="A79" s="5" t="s">
        <v>14</v>
      </c>
      <c r="B79" s="14">
        <f>B78+C78+E78+D78</f>
        <v>2548.4</v>
      </c>
      <c r="C79" s="15"/>
      <c r="D79" s="15"/>
      <c r="E79" s="16"/>
      <c r="F79" s="5"/>
      <c r="G79" s="6">
        <v>800</v>
      </c>
      <c r="H79" s="6">
        <f>IF((B79-G79)&lt;0,ROUND(B79/0.675,2),ROUND((((((B79)-G79)*1.14944)+G79)/0.675),2))</f>
        <v>4162.49</v>
      </c>
      <c r="I79" s="6"/>
      <c r="J79" s="6"/>
      <c r="K79" s="6"/>
      <c r="L79" s="6">
        <f>ROUND(H79*0.325,2)</f>
        <v>1352.81</v>
      </c>
      <c r="M79" s="6">
        <f>H79-L79</f>
        <v>2809.68</v>
      </c>
      <c r="N79" s="6">
        <f>IF((M79-G79)&lt;0,0,ROUND((M79-G79)*0.13,2))</f>
        <v>261.26</v>
      </c>
      <c r="O79" s="6"/>
      <c r="P79" s="6"/>
      <c r="Q79" s="6"/>
      <c r="R79" s="6">
        <f>ROUND($B$5*0.005,2)</f>
        <v>3.49</v>
      </c>
      <c r="S79" s="6">
        <f>ROUND($B$5*0.005,2)</f>
        <v>3.49</v>
      </c>
      <c r="T79" s="6">
        <f>ROUND($H$5*0.005,2)</f>
        <v>5.17</v>
      </c>
      <c r="U79" s="10">
        <f>SUM(M79)-N79</f>
        <v>2548.42</v>
      </c>
      <c r="V79" s="6">
        <f>L79+N79+R79+S79+T79</f>
        <v>1626.22</v>
      </c>
      <c r="W79" s="6">
        <f t="shared" si="3"/>
        <v>4174.6400000000003</v>
      </c>
      <c r="X79" s="7">
        <f t="shared" si="4"/>
        <v>0.38954736216775576</v>
      </c>
      <c r="Y79" s="7">
        <f t="shared" si="5"/>
        <v>0.63812872289497025</v>
      </c>
      <c r="Z79" s="13"/>
    </row>
    <row r="80" spans="1:26" x14ac:dyDescent="0.25">
      <c r="A80" s="1" t="s">
        <v>13</v>
      </c>
      <c r="B80" s="3">
        <f>B78+50</f>
        <v>2300</v>
      </c>
      <c r="C80" s="3">
        <f>C78</f>
        <v>207.9</v>
      </c>
      <c r="D80" s="3">
        <f>D78</f>
        <v>53</v>
      </c>
      <c r="E80" s="3">
        <f>E78</f>
        <v>37.5</v>
      </c>
      <c r="F80" s="1">
        <f>F78</f>
        <v>2.7</v>
      </c>
      <c r="G80" s="3">
        <f>F80*300</f>
        <v>810</v>
      </c>
      <c r="H80" s="3">
        <f>IF(G80&gt;B80,ROUND(B80/0.69,2),ROUND(((((B80-G80)*1.11111)+G80)/0.69),2))</f>
        <v>3573.27</v>
      </c>
      <c r="I80" s="3">
        <f>ROUND(H80*0.17,2)</f>
        <v>607.46</v>
      </c>
      <c r="J80" s="3">
        <f>ROUND(H80*0.125,2)</f>
        <v>446.66</v>
      </c>
      <c r="K80" s="3">
        <f>ROUND(H80*0.015,2)</f>
        <v>53.6</v>
      </c>
      <c r="L80" s="3"/>
      <c r="M80" s="3">
        <f>H80-I80-J80-K80</f>
        <v>2465.5500000000002</v>
      </c>
      <c r="N80" s="3">
        <f>IF((H80-I80-J80-K80-G80)&lt;0,0,ROUND((H80-I80-J80-K80-G80)*0.1,2))</f>
        <v>165.56</v>
      </c>
      <c r="O80" s="3">
        <f>ROUND(H80*0.06,2)</f>
        <v>214.4</v>
      </c>
      <c r="P80" s="3">
        <f>ROUND(H80*0.04,2)</f>
        <v>142.93</v>
      </c>
      <c r="Q80" s="3">
        <f>ROUND(H80*0.005,2)</f>
        <v>17.87</v>
      </c>
      <c r="R80" s="3">
        <f>ROUND(B80*0.005,2)</f>
        <v>11.5</v>
      </c>
      <c r="S80" s="3">
        <f>ROUND(B80*0.005,2)</f>
        <v>11.5</v>
      </c>
      <c r="T80" s="3">
        <f>ROUND(H80*0.005,2)</f>
        <v>17.87</v>
      </c>
      <c r="U80" s="9">
        <f>SUM(M80)-N80+C80+E80+D80</f>
        <v>2598.3900000000003</v>
      </c>
      <c r="V80" s="3">
        <f>SUM(I80:K80,N80,O80:T80)</f>
        <v>1689.35</v>
      </c>
      <c r="W80" s="3">
        <f t="shared" si="3"/>
        <v>4287.74</v>
      </c>
      <c r="X80" s="4">
        <f t="shared" si="4"/>
        <v>0.3939954381562315</v>
      </c>
      <c r="Y80" s="4">
        <f t="shared" si="5"/>
        <v>0.65015259449120411</v>
      </c>
      <c r="Z80" s="17">
        <f>W81-W80</f>
        <v>-27.959999999999127</v>
      </c>
    </row>
    <row r="81" spans="1:26" x14ac:dyDescent="0.25">
      <c r="A81" s="1" t="s">
        <v>14</v>
      </c>
      <c r="B81" s="18">
        <f>B80+C80+E80+D80</f>
        <v>2598.4</v>
      </c>
      <c r="C81" s="18"/>
      <c r="D81" s="18"/>
      <c r="E81" s="18"/>
      <c r="F81" s="1"/>
      <c r="G81" s="3">
        <v>800</v>
      </c>
      <c r="H81" s="3">
        <f>IF((B81-G81)&lt;0,ROUND(B81/0.675,2),ROUND((((((B81)-G81)*1.14944)+G81)/0.675),2))</f>
        <v>4247.63</v>
      </c>
      <c r="I81" s="3"/>
      <c r="J81" s="3"/>
      <c r="K81" s="3"/>
      <c r="L81" s="3">
        <f>ROUND(H81*0.325,2)</f>
        <v>1380.48</v>
      </c>
      <c r="M81" s="3">
        <f>H81-L81</f>
        <v>2867.15</v>
      </c>
      <c r="N81" s="3">
        <f>IF((M81-G81)&lt;0,0,ROUND((M81-G81)*0.13,2))</f>
        <v>268.73</v>
      </c>
      <c r="O81" s="3"/>
      <c r="P81" s="3"/>
      <c r="Q81" s="3"/>
      <c r="R81" s="3">
        <f>ROUND($B$5*0.005,2)</f>
        <v>3.49</v>
      </c>
      <c r="S81" s="3">
        <f>ROUND($B$5*0.005,2)</f>
        <v>3.49</v>
      </c>
      <c r="T81" s="3">
        <f>ROUND($H$5*0.005,2)</f>
        <v>5.17</v>
      </c>
      <c r="U81" s="9">
        <f>SUM(M81)-N81</f>
        <v>2598.42</v>
      </c>
      <c r="V81" s="3">
        <f>L81+N81+R81+S81+T81</f>
        <v>1661.3600000000001</v>
      </c>
      <c r="W81" s="3">
        <f t="shared" si="3"/>
        <v>4259.7800000000007</v>
      </c>
      <c r="X81" s="4">
        <f t="shared" si="4"/>
        <v>0.39001075172896249</v>
      </c>
      <c r="Y81" s="4">
        <f t="shared" si="5"/>
        <v>0.63937315753419388</v>
      </c>
      <c r="Z81" s="17"/>
    </row>
    <row r="82" spans="1:26" x14ac:dyDescent="0.25">
      <c r="A82" s="5" t="s">
        <v>13</v>
      </c>
      <c r="B82" s="6">
        <f>B80+50</f>
        <v>2350</v>
      </c>
      <c r="C82" s="6">
        <f>C80</f>
        <v>207.9</v>
      </c>
      <c r="D82" s="6">
        <f>D80</f>
        <v>53</v>
      </c>
      <c r="E82" s="6">
        <f>E80</f>
        <v>37.5</v>
      </c>
      <c r="F82" s="5">
        <f>F80</f>
        <v>2.7</v>
      </c>
      <c r="G82" s="6">
        <f>F82*300</f>
        <v>810</v>
      </c>
      <c r="H82" s="6">
        <f>IF(G82&gt;B82,ROUND(B82/0.69,2),ROUND(((((B82-G82)*1.11111)+G82)/0.69),2))</f>
        <v>3653.78</v>
      </c>
      <c r="I82" s="6">
        <f>ROUND(H82*0.17,2)</f>
        <v>621.14</v>
      </c>
      <c r="J82" s="6">
        <f>ROUND(H82*0.125,2)</f>
        <v>456.72</v>
      </c>
      <c r="K82" s="6">
        <f>ROUND(H82*0.015,2)</f>
        <v>54.81</v>
      </c>
      <c r="L82" s="6"/>
      <c r="M82" s="6">
        <f>H82-I82-J82-K82</f>
        <v>2521.11</v>
      </c>
      <c r="N82" s="6">
        <f>IF((H82-I82-J82-K82-G82)&lt;0,0,ROUND((H82-I82-J82-K82-G82)*0.1,2))</f>
        <v>171.11</v>
      </c>
      <c r="O82" s="6">
        <f>ROUND(H82*0.06,2)</f>
        <v>219.23</v>
      </c>
      <c r="P82" s="6">
        <f>ROUND(H82*0.04,2)</f>
        <v>146.15</v>
      </c>
      <c r="Q82" s="6">
        <f>ROUND(H82*0.005,2)</f>
        <v>18.27</v>
      </c>
      <c r="R82" s="6">
        <f>ROUND(B82*0.005,2)</f>
        <v>11.75</v>
      </c>
      <c r="S82" s="6">
        <f>ROUND(B82*0.005,2)</f>
        <v>11.75</v>
      </c>
      <c r="T82" s="6">
        <f>ROUND(H82*0.005,2)</f>
        <v>18.27</v>
      </c>
      <c r="U82" s="10">
        <f>SUM(M82)-N82+C82+E82+D82</f>
        <v>2648.4</v>
      </c>
      <c r="V82" s="6">
        <f>SUM(I82:K82,N82,O82:T82)</f>
        <v>1729.2000000000003</v>
      </c>
      <c r="W82" s="6">
        <f t="shared" si="3"/>
        <v>4377.6000000000004</v>
      </c>
      <c r="X82" s="7">
        <f t="shared" si="4"/>
        <v>0.39501096491228072</v>
      </c>
      <c r="Y82" s="7">
        <f t="shared" si="5"/>
        <v>0.65292251925690992</v>
      </c>
      <c r="Z82" s="13">
        <f>W83-W82</f>
        <v>-32.670000000000073</v>
      </c>
    </row>
    <row r="83" spans="1:26" x14ac:dyDescent="0.25">
      <c r="A83" s="5" t="s">
        <v>14</v>
      </c>
      <c r="B83" s="14">
        <f>B82+C82+E82+D82</f>
        <v>2648.4</v>
      </c>
      <c r="C83" s="15"/>
      <c r="D83" s="15"/>
      <c r="E83" s="16"/>
      <c r="F83" s="5"/>
      <c r="G83" s="6">
        <v>800</v>
      </c>
      <c r="H83" s="6">
        <f>IF((B83-G83)&lt;0,ROUND(B83/0.675,2),ROUND((((((B83)-G83)*1.14944)+G83)/0.675),2))</f>
        <v>4332.78</v>
      </c>
      <c r="I83" s="6"/>
      <c r="J83" s="6"/>
      <c r="K83" s="6"/>
      <c r="L83" s="6">
        <f>ROUND(H83*0.325,2)</f>
        <v>1408.15</v>
      </c>
      <c r="M83" s="6">
        <f>H83-L83</f>
        <v>2924.6299999999997</v>
      </c>
      <c r="N83" s="6">
        <f>IF((M83-G83)&lt;0,0,ROUND((M83-G83)*0.13,2))</f>
        <v>276.2</v>
      </c>
      <c r="O83" s="6"/>
      <c r="P83" s="6"/>
      <c r="Q83" s="6"/>
      <c r="R83" s="6">
        <f>ROUND($B$5*0.005,2)</f>
        <v>3.49</v>
      </c>
      <c r="S83" s="6">
        <f>ROUND($B$5*0.005,2)</f>
        <v>3.49</v>
      </c>
      <c r="T83" s="6">
        <f>ROUND($H$5*0.005,2)</f>
        <v>5.17</v>
      </c>
      <c r="U83" s="10">
        <f>SUM(M83)-N83</f>
        <v>2648.43</v>
      </c>
      <c r="V83" s="6">
        <f>L83+N83+R83+S83+T83</f>
        <v>1696.5000000000002</v>
      </c>
      <c r="W83" s="6">
        <f t="shared" si="3"/>
        <v>4344.93</v>
      </c>
      <c r="X83" s="7">
        <f t="shared" si="4"/>
        <v>0.39045508213020697</v>
      </c>
      <c r="Y83" s="7">
        <f t="shared" si="5"/>
        <v>0.64056818567981799</v>
      </c>
      <c r="Z83" s="13"/>
    </row>
    <row r="84" spans="1:26" x14ac:dyDescent="0.25">
      <c r="A84" s="1" t="s">
        <v>13</v>
      </c>
      <c r="B84" s="3">
        <f>B82+50</f>
        <v>2400</v>
      </c>
      <c r="C84" s="3">
        <f>C82</f>
        <v>207.9</v>
      </c>
      <c r="D84" s="3">
        <f>D82</f>
        <v>53</v>
      </c>
      <c r="E84" s="3">
        <f>E82</f>
        <v>37.5</v>
      </c>
      <c r="F84" s="1">
        <f>F82</f>
        <v>2.7</v>
      </c>
      <c r="G84" s="3">
        <f>F84*300</f>
        <v>810</v>
      </c>
      <c r="H84" s="3">
        <f>IF(G84&gt;B84,ROUND(B84/0.69,2),ROUND(((((B84-G84)*1.11111)+G84)/0.69),2))</f>
        <v>3734.3</v>
      </c>
      <c r="I84" s="3">
        <f>ROUND(H84*0.17,2)</f>
        <v>634.83000000000004</v>
      </c>
      <c r="J84" s="3">
        <f>ROUND(H84*0.125,2)</f>
        <v>466.79</v>
      </c>
      <c r="K84" s="3">
        <f>ROUND(H84*0.015,2)</f>
        <v>56.01</v>
      </c>
      <c r="L84" s="3"/>
      <c r="M84" s="3">
        <f>H84-I84-J84-K84</f>
        <v>2576.67</v>
      </c>
      <c r="N84" s="3">
        <f>IF((H84-I84-J84-K84-G84)&lt;0,0,ROUND((H84-I84-J84-K84-G84)*0.1,2))</f>
        <v>176.67</v>
      </c>
      <c r="O84" s="3">
        <f>ROUND(H84*0.06,2)</f>
        <v>224.06</v>
      </c>
      <c r="P84" s="3">
        <f>ROUND(H84*0.04,2)</f>
        <v>149.37</v>
      </c>
      <c r="Q84" s="3">
        <f>ROUND(H84*0.005,2)</f>
        <v>18.670000000000002</v>
      </c>
      <c r="R84" s="3">
        <f>ROUND(B84*0.005,2)</f>
        <v>12</v>
      </c>
      <c r="S84" s="3">
        <f>ROUND(B84*0.005,2)</f>
        <v>12</v>
      </c>
      <c r="T84" s="3">
        <f>ROUND(H84*0.005,2)</f>
        <v>18.670000000000002</v>
      </c>
      <c r="U84" s="9">
        <f>SUM(M84)-N84+C84+E84+D84</f>
        <v>2698.4</v>
      </c>
      <c r="V84" s="3">
        <f>SUM(I84:K84,N84,O84:T84)</f>
        <v>1769.0700000000002</v>
      </c>
      <c r="W84" s="3">
        <f t="shared" si="3"/>
        <v>4467.47</v>
      </c>
      <c r="X84" s="4">
        <f t="shared" si="4"/>
        <v>0.39598922880287951</v>
      </c>
      <c r="Y84" s="4">
        <f t="shared" si="5"/>
        <v>0.65559961458642158</v>
      </c>
      <c r="Z84" s="17">
        <f>W85-W84</f>
        <v>-37.399999999999636</v>
      </c>
    </row>
    <row r="85" spans="1:26" x14ac:dyDescent="0.25">
      <c r="A85" s="1" t="s">
        <v>14</v>
      </c>
      <c r="B85" s="18">
        <f>B84+C84+E84+D84</f>
        <v>2698.4</v>
      </c>
      <c r="C85" s="18"/>
      <c r="D85" s="18"/>
      <c r="E85" s="18"/>
      <c r="F85" s="1"/>
      <c r="G85" s="3">
        <v>800</v>
      </c>
      <c r="H85" s="3">
        <f>IF((B85-G85)&lt;0,ROUND(B85/0.675,2),ROUND((((((B85)-G85)*1.14944)+G85)/0.675),2))</f>
        <v>4417.92</v>
      </c>
      <c r="I85" s="3"/>
      <c r="J85" s="3"/>
      <c r="K85" s="3"/>
      <c r="L85" s="3">
        <f>ROUND(H85*0.325,2)</f>
        <v>1435.82</v>
      </c>
      <c r="M85" s="3">
        <f>H85-L85</f>
        <v>2982.1000000000004</v>
      </c>
      <c r="N85" s="3">
        <f>IF((M85-G85)&lt;0,0,ROUND((M85-G85)*0.13,2))</f>
        <v>283.67</v>
      </c>
      <c r="O85" s="3"/>
      <c r="P85" s="3"/>
      <c r="Q85" s="3"/>
      <c r="R85" s="3">
        <f>ROUND($B$5*0.005,2)</f>
        <v>3.49</v>
      </c>
      <c r="S85" s="3">
        <f>ROUND($B$5*0.005,2)</f>
        <v>3.49</v>
      </c>
      <c r="T85" s="3">
        <f>ROUND($H$5*0.005,2)</f>
        <v>5.17</v>
      </c>
      <c r="U85" s="9">
        <f>SUM(M85)-N85</f>
        <v>2698.4300000000003</v>
      </c>
      <c r="V85" s="3">
        <f>L85+N85+R85+S85+T85</f>
        <v>1731.64</v>
      </c>
      <c r="W85" s="3">
        <f t="shared" si="3"/>
        <v>4430.0700000000006</v>
      </c>
      <c r="X85" s="4">
        <f t="shared" si="4"/>
        <v>0.39088321403499265</v>
      </c>
      <c r="Y85" s="4">
        <f t="shared" si="5"/>
        <v>0.64172129719874149</v>
      </c>
      <c r="Z85" s="17"/>
    </row>
    <row r="86" spans="1:26" x14ac:dyDescent="0.25">
      <c r="A86" s="5" t="s">
        <v>13</v>
      </c>
      <c r="B86" s="6">
        <f>B84+50</f>
        <v>2450</v>
      </c>
      <c r="C86" s="6">
        <f>C84</f>
        <v>207.9</v>
      </c>
      <c r="D86" s="6">
        <f>D84</f>
        <v>53</v>
      </c>
      <c r="E86" s="6">
        <f>E84</f>
        <v>37.5</v>
      </c>
      <c r="F86" s="5">
        <f>F84</f>
        <v>2.7</v>
      </c>
      <c r="G86" s="6">
        <f>F86*300</f>
        <v>810</v>
      </c>
      <c r="H86" s="6">
        <f>IF(G86&gt;B86,ROUND(B86/0.69,2),ROUND(((((B86-G86)*1.11111)+G86)/0.69),2))</f>
        <v>3814.81</v>
      </c>
      <c r="I86" s="6">
        <f>ROUND(H86*0.17,2)</f>
        <v>648.52</v>
      </c>
      <c r="J86" s="6">
        <f>ROUND(H86*0.125,2)</f>
        <v>476.85</v>
      </c>
      <c r="K86" s="6">
        <f>ROUND(H86*0.015,2)</f>
        <v>57.22</v>
      </c>
      <c r="L86" s="6"/>
      <c r="M86" s="6">
        <f>H86-I86-J86-K86</f>
        <v>2632.2200000000003</v>
      </c>
      <c r="N86" s="6">
        <f>IF((H86-I86-J86-K86-G86)&lt;0,0,ROUND((H86-I86-J86-K86-G86)*0.1,2))</f>
        <v>182.22</v>
      </c>
      <c r="O86" s="6">
        <f>ROUND(H86*0.06,2)</f>
        <v>228.89</v>
      </c>
      <c r="P86" s="6">
        <f>ROUND(H86*0.04,2)</f>
        <v>152.59</v>
      </c>
      <c r="Q86" s="6">
        <f>ROUND(H86*0.005,2)</f>
        <v>19.07</v>
      </c>
      <c r="R86" s="6">
        <f>ROUND(B86*0.005,2)</f>
        <v>12.25</v>
      </c>
      <c r="S86" s="6">
        <f>ROUND(B86*0.005,2)</f>
        <v>12.25</v>
      </c>
      <c r="T86" s="6">
        <f>ROUND(H86*0.005,2)</f>
        <v>19.07</v>
      </c>
      <c r="U86" s="10">
        <f>SUM(M86)-N86+C86+E86+D86</f>
        <v>2748.4000000000005</v>
      </c>
      <c r="V86" s="6">
        <f>SUM(I86:K86,N86,O86:T86)</f>
        <v>1808.9299999999996</v>
      </c>
      <c r="W86" s="6">
        <f t="shared" si="3"/>
        <v>4557.33</v>
      </c>
      <c r="X86" s="7">
        <f t="shared" si="4"/>
        <v>0.39692758698623964</v>
      </c>
      <c r="Y86" s="7">
        <f t="shared" si="5"/>
        <v>0.65817566584194409</v>
      </c>
      <c r="Z86" s="13">
        <f>W87-W86</f>
        <v>-42.110000000000582</v>
      </c>
    </row>
    <row r="87" spans="1:26" x14ac:dyDescent="0.25">
      <c r="A87" s="5" t="s">
        <v>14</v>
      </c>
      <c r="B87" s="14">
        <f>B86+C86+E86+D86</f>
        <v>2748.4</v>
      </c>
      <c r="C87" s="15"/>
      <c r="D87" s="15"/>
      <c r="E87" s="16"/>
      <c r="F87" s="5"/>
      <c r="G87" s="6">
        <v>800</v>
      </c>
      <c r="H87" s="6">
        <f>IF((B87-G87)&lt;0,ROUND(B87/0.675,2),ROUND((((((B87)-G87)*1.14944)+G87)/0.675),2))</f>
        <v>4503.07</v>
      </c>
      <c r="I87" s="6"/>
      <c r="J87" s="6"/>
      <c r="K87" s="6"/>
      <c r="L87" s="6">
        <f>ROUND(H87*0.325,2)</f>
        <v>1463.5</v>
      </c>
      <c r="M87" s="6">
        <f>H87-L87</f>
        <v>3039.5699999999997</v>
      </c>
      <c r="N87" s="6">
        <f>IF((M87-G87)&lt;0,0,ROUND((M87-G87)*0.13,2))</f>
        <v>291.14</v>
      </c>
      <c r="O87" s="6"/>
      <c r="P87" s="6"/>
      <c r="Q87" s="6"/>
      <c r="R87" s="6">
        <f>ROUND($B$5*0.005,2)</f>
        <v>3.49</v>
      </c>
      <c r="S87" s="6">
        <f>ROUND($B$5*0.005,2)</f>
        <v>3.49</v>
      </c>
      <c r="T87" s="6">
        <f>ROUND($H$5*0.005,2)</f>
        <v>5.17</v>
      </c>
      <c r="U87" s="10">
        <f>SUM(M87)-N87</f>
        <v>2748.43</v>
      </c>
      <c r="V87" s="6">
        <f>L87+N87+R87+S87+T87</f>
        <v>1766.79</v>
      </c>
      <c r="W87" s="6">
        <f t="shared" si="3"/>
        <v>4515.2199999999993</v>
      </c>
      <c r="X87" s="7">
        <f t="shared" si="4"/>
        <v>0.39129654811947151</v>
      </c>
      <c r="Y87" s="7">
        <f t="shared" si="5"/>
        <v>0.64283609187790847</v>
      </c>
      <c r="Z87" s="13"/>
    </row>
    <row r="88" spans="1:26" x14ac:dyDescent="0.25">
      <c r="A88" s="1" t="s">
        <v>13</v>
      </c>
      <c r="B88" s="3">
        <f>B86+50</f>
        <v>2500</v>
      </c>
      <c r="C88" s="3">
        <f>C86</f>
        <v>207.9</v>
      </c>
      <c r="D88" s="3">
        <f>D86</f>
        <v>53</v>
      </c>
      <c r="E88" s="3">
        <f>E86</f>
        <v>37.5</v>
      </c>
      <c r="F88" s="1">
        <f>F86</f>
        <v>2.7</v>
      </c>
      <c r="G88" s="3">
        <f>F88*300</f>
        <v>810</v>
      </c>
      <c r="H88" s="3">
        <f>IF(G88&gt;B88,ROUND(B88/0.69,2),ROUND(((((B88-G88)*1.11111)+G88)/0.69),2))</f>
        <v>3895.33</v>
      </c>
      <c r="I88" s="3">
        <f>ROUND(H88*0.17,2)</f>
        <v>662.21</v>
      </c>
      <c r="J88" s="3">
        <f>ROUND(H88*0.125,2)</f>
        <v>486.92</v>
      </c>
      <c r="K88" s="3">
        <f>ROUND(H88*0.015,2)</f>
        <v>58.43</v>
      </c>
      <c r="L88" s="3"/>
      <c r="M88" s="3">
        <f>H88-I88-J88-K88</f>
        <v>2687.77</v>
      </c>
      <c r="N88" s="3">
        <f>IF((H88-I88-J88-K88-G88)&lt;0,0,ROUND((H88-I88-J88-K88-G88)*0.1,2))</f>
        <v>187.78</v>
      </c>
      <c r="O88" s="3">
        <f>ROUND(H88*0.06,2)</f>
        <v>233.72</v>
      </c>
      <c r="P88" s="3">
        <f>ROUND(H88*0.04,2)</f>
        <v>155.81</v>
      </c>
      <c r="Q88" s="3">
        <f>ROUND(H88*0.005,2)</f>
        <v>19.48</v>
      </c>
      <c r="R88" s="3">
        <f>ROUND(B88*0.005,2)</f>
        <v>12.5</v>
      </c>
      <c r="S88" s="3">
        <f>ROUND(B88*0.005,2)</f>
        <v>12.5</v>
      </c>
      <c r="T88" s="3">
        <f>ROUND(H88*0.005,2)</f>
        <v>19.48</v>
      </c>
      <c r="U88" s="9">
        <f>SUM(M88)-N88+C88+E88+D88</f>
        <v>2798.39</v>
      </c>
      <c r="V88" s="3">
        <f>SUM(I88:K88,N88,O88:T88)</f>
        <v>1848.8300000000002</v>
      </c>
      <c r="W88" s="3">
        <f t="shared" si="3"/>
        <v>4647.22</v>
      </c>
      <c r="X88" s="4">
        <f t="shared" si="4"/>
        <v>0.39783569531892188</v>
      </c>
      <c r="Y88" s="4">
        <f t="shared" si="5"/>
        <v>0.66067631745396471</v>
      </c>
      <c r="Z88" s="17">
        <f>W89-W88</f>
        <v>-46.859999999999673</v>
      </c>
    </row>
    <row r="89" spans="1:26" x14ac:dyDescent="0.25">
      <c r="A89" s="1" t="s">
        <v>14</v>
      </c>
      <c r="B89" s="18">
        <f>B88+C88+E88+D88</f>
        <v>2798.4</v>
      </c>
      <c r="C89" s="18"/>
      <c r="D89" s="18"/>
      <c r="E89" s="18"/>
      <c r="F89" s="1"/>
      <c r="G89" s="3">
        <v>800</v>
      </c>
      <c r="H89" s="3">
        <f>IF((B89-G89)&lt;0,ROUND(B89/0.675,2),ROUND((((((B89)-G89)*1.14944)+G89)/0.675),2))</f>
        <v>4588.21</v>
      </c>
      <c r="I89" s="3"/>
      <c r="J89" s="3"/>
      <c r="K89" s="3"/>
      <c r="L89" s="3">
        <f>ROUND(H89*0.325,2)</f>
        <v>1491.17</v>
      </c>
      <c r="M89" s="3">
        <f>H89-L89</f>
        <v>3097.04</v>
      </c>
      <c r="N89" s="3">
        <f>IF((M89-G89)&lt;0,0,ROUND((M89-G89)*0.13,2))</f>
        <v>298.62</v>
      </c>
      <c r="O89" s="3"/>
      <c r="P89" s="3"/>
      <c r="Q89" s="3"/>
      <c r="R89" s="3">
        <f>ROUND($B$5*0.005,2)</f>
        <v>3.49</v>
      </c>
      <c r="S89" s="3">
        <f>ROUND($B$5*0.005,2)</f>
        <v>3.49</v>
      </c>
      <c r="T89" s="3">
        <f>ROUND($H$5*0.005,2)</f>
        <v>5.17</v>
      </c>
      <c r="U89" s="9">
        <f>SUM(M89)-N89</f>
        <v>2798.42</v>
      </c>
      <c r="V89" s="3">
        <f>L89+N89+R89+S89+T89</f>
        <v>1801.94</v>
      </c>
      <c r="W89" s="3">
        <f t="shared" si="3"/>
        <v>4600.3600000000006</v>
      </c>
      <c r="X89" s="4">
        <f t="shared" si="4"/>
        <v>0.39169543253136707</v>
      </c>
      <c r="Y89" s="4">
        <f t="shared" si="5"/>
        <v>0.6439133511052666</v>
      </c>
      <c r="Z89" s="17"/>
    </row>
    <row r="90" spans="1:26" x14ac:dyDescent="0.25">
      <c r="A90" s="5" t="s">
        <v>13</v>
      </c>
      <c r="B90" s="6">
        <f>B88+50</f>
        <v>2550</v>
      </c>
      <c r="C90" s="6">
        <f>C88</f>
        <v>207.9</v>
      </c>
      <c r="D90" s="6">
        <f>D88</f>
        <v>53</v>
      </c>
      <c r="E90" s="6">
        <f>E88</f>
        <v>37.5</v>
      </c>
      <c r="F90" s="5">
        <f>F88</f>
        <v>2.7</v>
      </c>
      <c r="G90" s="6">
        <f>F90*300</f>
        <v>810</v>
      </c>
      <c r="H90" s="6">
        <f>IF(G90&gt;B90,ROUND(B90/0.69,2),ROUND(((((B90-G90)*1.11111)+G90)/0.69),2))</f>
        <v>3975.84</v>
      </c>
      <c r="I90" s="6">
        <f>ROUND(H90*0.17,2)</f>
        <v>675.89</v>
      </c>
      <c r="J90" s="6">
        <f>ROUND(H90*0.125,2)</f>
        <v>496.98</v>
      </c>
      <c r="K90" s="6">
        <f>ROUND(H90*0.015,2)</f>
        <v>59.64</v>
      </c>
      <c r="L90" s="6"/>
      <c r="M90" s="6">
        <f>H90-I90-J90-K90</f>
        <v>2743.3300000000004</v>
      </c>
      <c r="N90" s="6">
        <f>IF((H90-I90-J90-K90-G90)&lt;0,0,ROUND((H90-I90-J90-K90-G90)*0.1,2))</f>
        <v>193.33</v>
      </c>
      <c r="O90" s="6">
        <f>ROUND(H90*0.06,2)</f>
        <v>238.55</v>
      </c>
      <c r="P90" s="6">
        <f>ROUND(H90*0.04,2)</f>
        <v>159.03</v>
      </c>
      <c r="Q90" s="6">
        <f>ROUND(H90*0.005,2)</f>
        <v>19.88</v>
      </c>
      <c r="R90" s="6">
        <f>ROUND(B90*0.005,2)</f>
        <v>12.75</v>
      </c>
      <c r="S90" s="6">
        <f>ROUND(B90*0.005,2)</f>
        <v>12.75</v>
      </c>
      <c r="T90" s="6">
        <f>ROUND(H90*0.005,2)</f>
        <v>19.88</v>
      </c>
      <c r="U90" s="10">
        <f>SUM(M90)-N90+C90+E90+D90</f>
        <v>2848.4000000000005</v>
      </c>
      <c r="V90" s="6">
        <f>SUM(I90:K90,N90,O90:T90)</f>
        <v>1888.68</v>
      </c>
      <c r="W90" s="6">
        <f t="shared" si="3"/>
        <v>4737.0800000000008</v>
      </c>
      <c r="X90" s="7">
        <f t="shared" si="4"/>
        <v>0.39870130966755885</v>
      </c>
      <c r="Y90" s="7">
        <f t="shared" si="5"/>
        <v>0.66306698497402039</v>
      </c>
      <c r="Z90" s="13">
        <f>W91-W90</f>
        <v>-51.580000000000837</v>
      </c>
    </row>
    <row r="91" spans="1:26" x14ac:dyDescent="0.25">
      <c r="A91" s="5" t="s">
        <v>14</v>
      </c>
      <c r="B91" s="14">
        <f>B90+C90+E90+D90</f>
        <v>2848.4</v>
      </c>
      <c r="C91" s="15"/>
      <c r="D91" s="15"/>
      <c r="E91" s="16"/>
      <c r="F91" s="5"/>
      <c r="G91" s="6">
        <v>800</v>
      </c>
      <c r="H91" s="6">
        <f>IF((B91-G91)&lt;0,ROUND(B91/0.675,2),ROUND((((((B91)-G91)*1.14944)+G91)/0.675),2))</f>
        <v>4673.3500000000004</v>
      </c>
      <c r="I91" s="6"/>
      <c r="J91" s="6"/>
      <c r="K91" s="6"/>
      <c r="L91" s="6">
        <f>ROUND(H91*0.325,2)</f>
        <v>1518.84</v>
      </c>
      <c r="M91" s="6">
        <f>H91-L91</f>
        <v>3154.51</v>
      </c>
      <c r="N91" s="6">
        <f>IF((M91-G91)&lt;0,0,ROUND((M91-G91)*0.13,2))</f>
        <v>306.08999999999997</v>
      </c>
      <c r="O91" s="6"/>
      <c r="P91" s="6"/>
      <c r="Q91" s="6"/>
      <c r="R91" s="6">
        <f>ROUND($B$5*0.005,2)</f>
        <v>3.49</v>
      </c>
      <c r="S91" s="6">
        <f>ROUND($B$5*0.005,2)</f>
        <v>3.49</v>
      </c>
      <c r="T91" s="6">
        <f>ROUND($H$5*0.005,2)</f>
        <v>5.17</v>
      </c>
      <c r="U91" s="10">
        <f>SUM(M91)-N91</f>
        <v>2848.42</v>
      </c>
      <c r="V91" s="6">
        <f>L91+N91+R91+S91+T91</f>
        <v>1837.08</v>
      </c>
      <c r="W91" s="6">
        <f t="shared" si="3"/>
        <v>4685.5</v>
      </c>
      <c r="X91" s="7">
        <f t="shared" si="4"/>
        <v>0.39207768647956459</v>
      </c>
      <c r="Y91" s="7">
        <f t="shared" si="5"/>
        <v>0.64494702326201891</v>
      </c>
      <c r="Z91" s="13"/>
    </row>
    <row r="92" spans="1:26" x14ac:dyDescent="0.25">
      <c r="A92" s="1" t="s">
        <v>13</v>
      </c>
      <c r="B92" s="3">
        <f>B90+50</f>
        <v>2600</v>
      </c>
      <c r="C92" s="3">
        <f>C90</f>
        <v>207.9</v>
      </c>
      <c r="D92" s="3">
        <f>D90</f>
        <v>53</v>
      </c>
      <c r="E92" s="3">
        <f>E90</f>
        <v>37.5</v>
      </c>
      <c r="F92" s="1">
        <f>F90</f>
        <v>2.7</v>
      </c>
      <c r="G92" s="3">
        <f>F92*300</f>
        <v>810</v>
      </c>
      <c r="H92" s="3">
        <f>IF(G92&gt;B92,ROUND(B92/0.69,2),ROUND(((((B92-G92)*1.11111)+G92)/0.69),2))</f>
        <v>4056.36</v>
      </c>
      <c r="I92" s="3">
        <f>ROUND(H92*0.17,2)</f>
        <v>689.58</v>
      </c>
      <c r="J92" s="3">
        <f>ROUND(H92*0.125,2)</f>
        <v>507.05</v>
      </c>
      <c r="K92" s="3">
        <f>ROUND(H92*0.015,2)</f>
        <v>60.85</v>
      </c>
      <c r="L92" s="3"/>
      <c r="M92" s="3">
        <f>H92-I92-J92-K92</f>
        <v>2798.88</v>
      </c>
      <c r="N92" s="3">
        <f>IF((H92-I92-J92-K92-G92)&lt;0,0,ROUND((H92-I92-J92-K92-G92)*0.1,2))</f>
        <v>198.89</v>
      </c>
      <c r="O92" s="3">
        <f>ROUND(H92*0.06,2)</f>
        <v>243.38</v>
      </c>
      <c r="P92" s="3">
        <f>ROUND(H92*0.04,2)</f>
        <v>162.25</v>
      </c>
      <c r="Q92" s="3">
        <f>ROUND(H92*0.005,2)</f>
        <v>20.28</v>
      </c>
      <c r="R92" s="3">
        <f>ROUND(B92*0.005,2)</f>
        <v>13</v>
      </c>
      <c r="S92" s="3">
        <f>ROUND(B92*0.005,2)</f>
        <v>13</v>
      </c>
      <c r="T92" s="3">
        <f>ROUND(H92*0.005,2)</f>
        <v>20.28</v>
      </c>
      <c r="U92" s="9">
        <f>SUM(M92)-N92+C92+E92+D92</f>
        <v>2898.3900000000003</v>
      </c>
      <c r="V92" s="3">
        <f>SUM(I92:K92,N92,O92:T92)</f>
        <v>1928.56</v>
      </c>
      <c r="W92" s="3">
        <f t="shared" si="3"/>
        <v>4826.9500000000007</v>
      </c>
      <c r="X92" s="4">
        <f t="shared" si="4"/>
        <v>0.39954008224655313</v>
      </c>
      <c r="Y92" s="4">
        <f t="shared" si="5"/>
        <v>0.66539009588081655</v>
      </c>
      <c r="Z92" s="17">
        <f>W93-W92</f>
        <v>-56.300000000001091</v>
      </c>
    </row>
    <row r="93" spans="1:26" x14ac:dyDescent="0.25">
      <c r="A93" s="1" t="s">
        <v>14</v>
      </c>
      <c r="B93" s="18">
        <f>B92+C92+E92+D92</f>
        <v>2898.4</v>
      </c>
      <c r="C93" s="18"/>
      <c r="D93" s="18"/>
      <c r="E93" s="18"/>
      <c r="F93" s="1"/>
      <c r="G93" s="3">
        <v>800</v>
      </c>
      <c r="H93" s="3">
        <f>IF((B93-G93)&lt;0,ROUND(B93/0.675,2),ROUND((((((B93)-G93)*1.14944)+G93)/0.675),2))</f>
        <v>4758.5</v>
      </c>
      <c r="I93" s="3"/>
      <c r="J93" s="3"/>
      <c r="K93" s="3"/>
      <c r="L93" s="3">
        <f>ROUND(H93*0.325,2)</f>
        <v>1546.51</v>
      </c>
      <c r="M93" s="3">
        <f>H93-L93</f>
        <v>3211.99</v>
      </c>
      <c r="N93" s="3">
        <f>IF((M93-G93)&lt;0,0,ROUND((M93-G93)*0.13,2))</f>
        <v>313.56</v>
      </c>
      <c r="O93" s="3"/>
      <c r="P93" s="3"/>
      <c r="Q93" s="3"/>
      <c r="R93" s="3">
        <f>ROUND($B$5*0.005,2)</f>
        <v>3.49</v>
      </c>
      <c r="S93" s="3">
        <f>ROUND($B$5*0.005,2)</f>
        <v>3.49</v>
      </c>
      <c r="T93" s="3">
        <f>ROUND($H$5*0.005,2)</f>
        <v>5.17</v>
      </c>
      <c r="U93" s="9">
        <f>SUM(M93)-N93</f>
        <v>2898.43</v>
      </c>
      <c r="V93" s="3">
        <f>L93+N93+R93+S93+T93</f>
        <v>1872.22</v>
      </c>
      <c r="W93" s="3">
        <f t="shared" si="3"/>
        <v>4770.6499999999996</v>
      </c>
      <c r="X93" s="4">
        <f t="shared" si="4"/>
        <v>0.39244547388720619</v>
      </c>
      <c r="Y93" s="4">
        <f t="shared" si="5"/>
        <v>0.64594280351776656</v>
      </c>
      <c r="Z93" s="17"/>
    </row>
    <row r="94" spans="1:26" x14ac:dyDescent="0.25">
      <c r="A94" s="5" t="s">
        <v>13</v>
      </c>
      <c r="B94" s="6">
        <f>B92+50</f>
        <v>2650</v>
      </c>
      <c r="C94" s="6">
        <f>C92</f>
        <v>207.9</v>
      </c>
      <c r="D94" s="6">
        <f>D92</f>
        <v>53</v>
      </c>
      <c r="E94" s="6">
        <f>E92</f>
        <v>37.5</v>
      </c>
      <c r="F94" s="5">
        <f>F92</f>
        <v>2.7</v>
      </c>
      <c r="G94" s="6">
        <f>F94*300</f>
        <v>810</v>
      </c>
      <c r="H94" s="6">
        <f>IF(G94&gt;B94,ROUND(B94/0.69,2),ROUND(((((B94-G94)*1.11111)+G94)/0.69),2))</f>
        <v>4136.87</v>
      </c>
      <c r="I94" s="6">
        <f>ROUND(H94*0.17,2)</f>
        <v>703.27</v>
      </c>
      <c r="J94" s="6">
        <f>ROUND(H94*0.125,2)</f>
        <v>517.11</v>
      </c>
      <c r="K94" s="6">
        <f>ROUND(H94*0.015,2)</f>
        <v>62.05</v>
      </c>
      <c r="L94" s="6"/>
      <c r="M94" s="6">
        <f>H94-I94-J94-K94</f>
        <v>2854.4399999999996</v>
      </c>
      <c r="N94" s="6">
        <f>IF((H94-I94-J94-K94-G94)&lt;0,0,ROUND((H94-I94-J94-K94-G94)*0.1,2))</f>
        <v>204.44</v>
      </c>
      <c r="O94" s="6">
        <f>ROUND(H94*0.06,2)</f>
        <v>248.21</v>
      </c>
      <c r="P94" s="6">
        <f>ROUND(H94*0.04,2)</f>
        <v>165.47</v>
      </c>
      <c r="Q94" s="6">
        <f>ROUND(H94*0.005,2)</f>
        <v>20.68</v>
      </c>
      <c r="R94" s="6">
        <f>ROUND(B94*0.005,2)</f>
        <v>13.25</v>
      </c>
      <c r="S94" s="6">
        <f>ROUND(B94*0.005,2)</f>
        <v>13.25</v>
      </c>
      <c r="T94" s="6">
        <f>ROUND(H94*0.005,2)</f>
        <v>20.68</v>
      </c>
      <c r="U94" s="10">
        <f>SUM(M94)-N94+C94+E94+D94</f>
        <v>2948.3999999999996</v>
      </c>
      <c r="V94" s="6">
        <f>SUM(I94:K94,N94,O94:T94)</f>
        <v>1968.4100000000003</v>
      </c>
      <c r="W94" s="6">
        <f t="shared" si="3"/>
        <v>4916.8099999999995</v>
      </c>
      <c r="X94" s="7">
        <f t="shared" si="4"/>
        <v>0.40034290525767735</v>
      </c>
      <c r="Y94" s="7">
        <f t="shared" si="5"/>
        <v>0.66761972595305952</v>
      </c>
      <c r="Z94" s="13">
        <f>W95-W94</f>
        <v>-61.019999999998618</v>
      </c>
    </row>
    <row r="95" spans="1:26" x14ac:dyDescent="0.25">
      <c r="A95" s="5" t="s">
        <v>14</v>
      </c>
      <c r="B95" s="14">
        <f>B94+C94+E94+D94</f>
        <v>2948.4</v>
      </c>
      <c r="C95" s="15"/>
      <c r="D95" s="15"/>
      <c r="E95" s="16"/>
      <c r="F95" s="5"/>
      <c r="G95" s="6">
        <v>800</v>
      </c>
      <c r="H95" s="6">
        <f>IF((B95-G95)&lt;0,ROUND(B95/0.675,2),ROUND((((((B95)-G95)*1.14944)+G95)/0.675),2))</f>
        <v>4843.6400000000003</v>
      </c>
      <c r="I95" s="6"/>
      <c r="J95" s="6"/>
      <c r="K95" s="6"/>
      <c r="L95" s="6">
        <f>ROUND(H95*0.325,2)</f>
        <v>1574.18</v>
      </c>
      <c r="M95" s="6">
        <f>H95-L95</f>
        <v>3269.46</v>
      </c>
      <c r="N95" s="6">
        <f>IF((M95-G95)&lt;0,0,ROUND((M95-G95)*0.13,2))</f>
        <v>321.02999999999997</v>
      </c>
      <c r="O95" s="6"/>
      <c r="P95" s="6"/>
      <c r="Q95" s="6"/>
      <c r="R95" s="6">
        <f>ROUND($B$5*0.005,2)</f>
        <v>3.49</v>
      </c>
      <c r="S95" s="6">
        <f>ROUND($B$5*0.005,2)</f>
        <v>3.49</v>
      </c>
      <c r="T95" s="6">
        <f>ROUND($H$5*0.005,2)</f>
        <v>5.17</v>
      </c>
      <c r="U95" s="10">
        <f>SUM(M95)-N95</f>
        <v>2948.4300000000003</v>
      </c>
      <c r="V95" s="6">
        <f>L95+N95+R95+S95+T95</f>
        <v>1907.3600000000001</v>
      </c>
      <c r="W95" s="6">
        <f t="shared" si="3"/>
        <v>4855.7900000000009</v>
      </c>
      <c r="X95" s="7">
        <f t="shared" si="4"/>
        <v>0.39280117138508869</v>
      </c>
      <c r="Y95" s="7">
        <f t="shared" si="5"/>
        <v>0.64690699796162698</v>
      </c>
      <c r="Z95" s="13"/>
    </row>
    <row r="96" spans="1:26" x14ac:dyDescent="0.25">
      <c r="A96" s="1" t="s">
        <v>13</v>
      </c>
      <c r="B96" s="3">
        <f>B94+50</f>
        <v>2700</v>
      </c>
      <c r="C96" s="3">
        <f>C94</f>
        <v>207.9</v>
      </c>
      <c r="D96" s="3">
        <f>D94</f>
        <v>53</v>
      </c>
      <c r="E96" s="3">
        <f>E94</f>
        <v>37.5</v>
      </c>
      <c r="F96" s="1">
        <f>F94</f>
        <v>2.7</v>
      </c>
      <c r="G96" s="3">
        <f>F96*300</f>
        <v>810</v>
      </c>
      <c r="H96" s="3">
        <f>IF(G96&gt;B96,ROUND(B96/0.69,2),ROUND(((((B96-G96)*1.11111)+G96)/0.69),2))</f>
        <v>4217.3900000000003</v>
      </c>
      <c r="I96" s="3">
        <f>ROUND(H96*0.17,2)</f>
        <v>716.96</v>
      </c>
      <c r="J96" s="3">
        <f>ROUND(H96*0.125,2)</f>
        <v>527.16999999999996</v>
      </c>
      <c r="K96" s="3">
        <f>ROUND(H96*0.015,2)</f>
        <v>63.26</v>
      </c>
      <c r="L96" s="3"/>
      <c r="M96" s="3">
        <f>H96-I96-J96-K96</f>
        <v>2910</v>
      </c>
      <c r="N96" s="3">
        <f>IF((H96-I96-J96-K96-G96)&lt;0,0,ROUND((H96-I96-J96-K96-G96)*0.1,2))</f>
        <v>210</v>
      </c>
      <c r="O96" s="3">
        <f>ROUND(H96*0.06,2)</f>
        <v>253.04</v>
      </c>
      <c r="P96" s="3">
        <f>ROUND(H96*0.04,2)</f>
        <v>168.7</v>
      </c>
      <c r="Q96" s="3">
        <f>ROUND(H96*0.005,2)</f>
        <v>21.09</v>
      </c>
      <c r="R96" s="3">
        <f>ROUND(B96*0.005,2)</f>
        <v>13.5</v>
      </c>
      <c r="S96" s="3">
        <f>ROUND(B96*0.005,2)</f>
        <v>13.5</v>
      </c>
      <c r="T96" s="3">
        <f>ROUND(H96*0.005,2)</f>
        <v>21.09</v>
      </c>
      <c r="U96" s="9">
        <f>SUM(M96)-N96+C96+E96+D96</f>
        <v>2998.4</v>
      </c>
      <c r="V96" s="3">
        <f>SUM(I96:K96,N96,O96:T96)</f>
        <v>2008.31</v>
      </c>
      <c r="W96" s="3">
        <f t="shared" si="3"/>
        <v>5006.71</v>
      </c>
      <c r="X96" s="4">
        <f t="shared" si="4"/>
        <v>0.40112369200532882</v>
      </c>
      <c r="Y96" s="4">
        <f t="shared" si="5"/>
        <v>0.66979389007470647</v>
      </c>
      <c r="Z96" s="17">
        <f>W97-W96</f>
        <v>-65.779999999999745</v>
      </c>
    </row>
    <row r="97" spans="1:26" x14ac:dyDescent="0.25">
      <c r="A97" s="1" t="s">
        <v>14</v>
      </c>
      <c r="B97" s="18">
        <f>B96+C96+E96+D96</f>
        <v>2998.4</v>
      </c>
      <c r="C97" s="18"/>
      <c r="D97" s="18"/>
      <c r="E97" s="18"/>
      <c r="F97" s="1"/>
      <c r="G97" s="3">
        <v>800</v>
      </c>
      <c r="H97" s="3">
        <f>IF((B97-G97)&lt;0,ROUND(B97/0.675,2),ROUND((((((B97)-G97)*1.14944)+G97)/0.675),2))</f>
        <v>4928.78</v>
      </c>
      <c r="I97" s="3"/>
      <c r="J97" s="3"/>
      <c r="K97" s="3"/>
      <c r="L97" s="3">
        <f>ROUND(H97*0.325,2)</f>
        <v>1601.85</v>
      </c>
      <c r="M97" s="3">
        <f>H97-L97</f>
        <v>3326.93</v>
      </c>
      <c r="N97" s="3">
        <f>IF((M97-G97)&lt;0,0,ROUND((M97-G97)*0.13,2))</f>
        <v>328.5</v>
      </c>
      <c r="O97" s="3"/>
      <c r="P97" s="3"/>
      <c r="Q97" s="3"/>
      <c r="R97" s="3">
        <f>ROUND($B$5*0.005,2)</f>
        <v>3.49</v>
      </c>
      <c r="S97" s="3">
        <f>ROUND($B$5*0.005,2)</f>
        <v>3.49</v>
      </c>
      <c r="T97" s="3">
        <f>ROUND($H$5*0.005,2)</f>
        <v>5.17</v>
      </c>
      <c r="U97" s="9">
        <f>SUM(M97)-N97</f>
        <v>2998.43</v>
      </c>
      <c r="V97" s="3">
        <f>L97+N97+R97+S97+T97</f>
        <v>1942.5</v>
      </c>
      <c r="W97" s="3">
        <f t="shared" si="3"/>
        <v>4940.93</v>
      </c>
      <c r="X97" s="4">
        <f t="shared" si="4"/>
        <v>0.39314461042759152</v>
      </c>
      <c r="Y97" s="4">
        <f t="shared" si="5"/>
        <v>0.64783903576204882</v>
      </c>
      <c r="Z97" s="17"/>
    </row>
    <row r="98" spans="1:26" x14ac:dyDescent="0.25">
      <c r="A98" s="5" t="s">
        <v>13</v>
      </c>
      <c r="B98" s="6">
        <f>B96+50</f>
        <v>2750</v>
      </c>
      <c r="C98" s="6">
        <f>C96</f>
        <v>207.9</v>
      </c>
      <c r="D98" s="6">
        <f>D96</f>
        <v>53</v>
      </c>
      <c r="E98" s="6">
        <f>E96</f>
        <v>37.5</v>
      </c>
      <c r="F98" s="5">
        <f>F96</f>
        <v>2.7</v>
      </c>
      <c r="G98" s="6">
        <f>F98*300</f>
        <v>810</v>
      </c>
      <c r="H98" s="6">
        <f>IF(G98&gt;B98,ROUND(B98/0.69,2),ROUND(((((B98-G98)*1.11111)+G98)/0.69),2))</f>
        <v>4297.8999999999996</v>
      </c>
      <c r="I98" s="6">
        <f>ROUND(H98*0.17,2)</f>
        <v>730.64</v>
      </c>
      <c r="J98" s="6">
        <f>ROUND(H98*0.125,2)</f>
        <v>537.24</v>
      </c>
      <c r="K98" s="6">
        <f>ROUND(H98*0.015,2)</f>
        <v>64.47</v>
      </c>
      <c r="L98" s="6"/>
      <c r="M98" s="6">
        <f>H98-I98-J98-K98</f>
        <v>2965.5499999999997</v>
      </c>
      <c r="N98" s="6">
        <f>IF((H98-I98-J98-K98-G98)&lt;0,0,ROUND((H98-I98-J98-K98-G98)*0.1,2))</f>
        <v>215.56</v>
      </c>
      <c r="O98" s="6">
        <f>ROUND(H98*0.06,2)</f>
        <v>257.87</v>
      </c>
      <c r="P98" s="6">
        <f>ROUND(H98*0.04,2)</f>
        <v>171.92</v>
      </c>
      <c r="Q98" s="6">
        <f>ROUND(H98*0.005,2)</f>
        <v>21.49</v>
      </c>
      <c r="R98" s="6">
        <f>ROUND(B98*0.005,2)</f>
        <v>13.75</v>
      </c>
      <c r="S98" s="6">
        <f>ROUND(B98*0.005,2)</f>
        <v>13.75</v>
      </c>
      <c r="T98" s="6">
        <f>ROUND(H98*0.005,2)</f>
        <v>21.49</v>
      </c>
      <c r="U98" s="10">
        <f>SUM(M98)-N98+C98+E98+D98</f>
        <v>3048.39</v>
      </c>
      <c r="V98" s="6">
        <f>SUM(I98:K98,N98,O98:T98)</f>
        <v>2048.1800000000003</v>
      </c>
      <c r="W98" s="6">
        <f t="shared" si="3"/>
        <v>5096.57</v>
      </c>
      <c r="X98" s="7">
        <f t="shared" si="4"/>
        <v>0.4018742016689657</v>
      </c>
      <c r="Y98" s="7">
        <f t="shared" si="5"/>
        <v>0.67188909555535881</v>
      </c>
      <c r="Z98" s="13">
        <f>W99-W98</f>
        <v>-70.489999999999782</v>
      </c>
    </row>
    <row r="99" spans="1:26" x14ac:dyDescent="0.25">
      <c r="A99" s="5" t="s">
        <v>14</v>
      </c>
      <c r="B99" s="14">
        <f>B98+C98+E98+D98</f>
        <v>3048.4</v>
      </c>
      <c r="C99" s="15"/>
      <c r="D99" s="15"/>
      <c r="E99" s="16"/>
      <c r="F99" s="5"/>
      <c r="G99" s="6">
        <v>800</v>
      </c>
      <c r="H99" s="6">
        <f>IF((B99-G99)&lt;0,ROUND(B99/0.675,2),ROUND((((((B99)-G99)*1.14944)+G99)/0.675),2))</f>
        <v>5013.93</v>
      </c>
      <c r="I99" s="6"/>
      <c r="J99" s="6"/>
      <c r="K99" s="6"/>
      <c r="L99" s="6">
        <f>ROUND(H99*0.325,2)</f>
        <v>1629.53</v>
      </c>
      <c r="M99" s="6">
        <f>H99-L99</f>
        <v>3384.4000000000005</v>
      </c>
      <c r="N99" s="6">
        <f>IF((M99-G99)&lt;0,0,ROUND((M99-G99)*0.13,2))</f>
        <v>335.97</v>
      </c>
      <c r="O99" s="6"/>
      <c r="P99" s="6"/>
      <c r="Q99" s="6"/>
      <c r="R99" s="6">
        <f>ROUND($B$5*0.005,2)</f>
        <v>3.49</v>
      </c>
      <c r="S99" s="6">
        <f>ROUND($B$5*0.005,2)</f>
        <v>3.49</v>
      </c>
      <c r="T99" s="6">
        <f>ROUND($H$5*0.005,2)</f>
        <v>5.17</v>
      </c>
      <c r="U99" s="10">
        <f>SUM(M99)-N99</f>
        <v>3048.4300000000003</v>
      </c>
      <c r="V99" s="6">
        <f>L99+N99+R99+S99+T99</f>
        <v>1977.65</v>
      </c>
      <c r="W99" s="6">
        <f t="shared" si="3"/>
        <v>5026.08</v>
      </c>
      <c r="X99" s="7">
        <f t="shared" si="4"/>
        <v>0.39347762073027093</v>
      </c>
      <c r="Y99" s="7">
        <f t="shared" si="5"/>
        <v>0.64874377958490104</v>
      </c>
      <c r="Z99" s="13"/>
    </row>
    <row r="100" spans="1:26" x14ac:dyDescent="0.25">
      <c r="A100" s="1" t="s">
        <v>13</v>
      </c>
      <c r="B100" s="3">
        <f>B98+50</f>
        <v>2800</v>
      </c>
      <c r="C100" s="3">
        <f>C98</f>
        <v>207.9</v>
      </c>
      <c r="D100" s="3">
        <f>D98</f>
        <v>53</v>
      </c>
      <c r="E100" s="3">
        <f>E98</f>
        <v>37.5</v>
      </c>
      <c r="F100" s="1">
        <f>F98</f>
        <v>2.7</v>
      </c>
      <c r="G100" s="3">
        <f>F100*300</f>
        <v>810</v>
      </c>
      <c r="H100" s="3">
        <f>IF(G100&gt;B100,ROUND(B100/0.69,2),ROUND(((((B100-G100)*1.11111)+G100)/0.69),2))</f>
        <v>4378.42</v>
      </c>
      <c r="I100" s="3">
        <f>ROUND(H100*0.17,2)</f>
        <v>744.33</v>
      </c>
      <c r="J100" s="3">
        <f>ROUND(H100*0.125,2)</f>
        <v>547.29999999999995</v>
      </c>
      <c r="K100" s="3">
        <f>ROUND(H100*0.015,2)</f>
        <v>65.680000000000007</v>
      </c>
      <c r="L100" s="3"/>
      <c r="M100" s="3">
        <f>H100-I100-J100-K100</f>
        <v>3021.11</v>
      </c>
      <c r="N100" s="3">
        <f>IF((H100-I100-J100-K100-G100)&lt;0,0,ROUND((H100-I100-J100-K100-G100)*0.1,2))</f>
        <v>221.11</v>
      </c>
      <c r="O100" s="3">
        <f>ROUND(H100*0.06,2)</f>
        <v>262.70999999999998</v>
      </c>
      <c r="P100" s="3">
        <f>ROUND(H100*0.04,2)</f>
        <v>175.14</v>
      </c>
      <c r="Q100" s="3">
        <f>ROUND(H100*0.005,2)</f>
        <v>21.89</v>
      </c>
      <c r="R100" s="3">
        <f>ROUND(B100*0.005,2)</f>
        <v>14</v>
      </c>
      <c r="S100" s="3">
        <f>ROUND(B100*0.005,2)</f>
        <v>14</v>
      </c>
      <c r="T100" s="3">
        <f>ROUND(H100*0.005,2)</f>
        <v>21.89</v>
      </c>
      <c r="U100" s="9">
        <f>SUM(M100)-N100+C100+E100+D100</f>
        <v>3098.4</v>
      </c>
      <c r="V100" s="3">
        <f>SUM(I100:K100,N100,O100:T100)</f>
        <v>2088.0499999999997</v>
      </c>
      <c r="W100" s="3">
        <f t="shared" si="3"/>
        <v>5186.45</v>
      </c>
      <c r="X100" s="4">
        <f t="shared" si="4"/>
        <v>0.40259715219466102</v>
      </c>
      <c r="Y100" s="4">
        <f t="shared" si="5"/>
        <v>0.67391234185385995</v>
      </c>
      <c r="Z100" s="17">
        <f>W101-W100</f>
        <v>-75.229999999999563</v>
      </c>
    </row>
    <row r="101" spans="1:26" x14ac:dyDescent="0.25">
      <c r="A101" s="1" t="s">
        <v>14</v>
      </c>
      <c r="B101" s="18">
        <f>B100+C100+E100+D100</f>
        <v>3098.4</v>
      </c>
      <c r="C101" s="18"/>
      <c r="D101" s="18"/>
      <c r="E101" s="18"/>
      <c r="F101" s="1"/>
      <c r="G101" s="3">
        <v>800</v>
      </c>
      <c r="H101" s="3">
        <f>IF((B101-G101)&lt;0,ROUND(B101/0.675,2),ROUND((((((B101)-G101)*1.14944)+G101)/0.675),2))</f>
        <v>5099.07</v>
      </c>
      <c r="I101" s="3"/>
      <c r="J101" s="3"/>
      <c r="K101" s="3"/>
      <c r="L101" s="3">
        <f>ROUND(H101*0.325,2)</f>
        <v>1657.2</v>
      </c>
      <c r="M101" s="3">
        <f>H101-L101</f>
        <v>3441.87</v>
      </c>
      <c r="N101" s="3">
        <f>IF((M101-G101)&lt;0,0,ROUND((M101-G101)*0.13,2))</f>
        <v>343.44</v>
      </c>
      <c r="O101" s="3"/>
      <c r="P101" s="3"/>
      <c r="Q101" s="3"/>
      <c r="R101" s="3">
        <f>ROUND($B$5*0.005,2)</f>
        <v>3.49</v>
      </c>
      <c r="S101" s="3">
        <f>ROUND($B$5*0.005,2)</f>
        <v>3.49</v>
      </c>
      <c r="T101" s="3">
        <f>ROUND($H$5*0.005,2)</f>
        <v>5.17</v>
      </c>
      <c r="U101" s="9">
        <f>SUM(M101)-N101</f>
        <v>3098.43</v>
      </c>
      <c r="V101" s="3">
        <f>L101+N101+R101+S101+T101</f>
        <v>2012.7900000000002</v>
      </c>
      <c r="W101" s="3">
        <f t="shared" si="3"/>
        <v>5111.22</v>
      </c>
      <c r="X101" s="4">
        <f t="shared" si="4"/>
        <v>0.39379834951342341</v>
      </c>
      <c r="Y101" s="4">
        <f t="shared" si="5"/>
        <v>0.64961609589372693</v>
      </c>
      <c r="Z101" s="17"/>
    </row>
    <row r="102" spans="1:26" x14ac:dyDescent="0.25">
      <c r="A102" s="5" t="s">
        <v>13</v>
      </c>
      <c r="B102" s="6">
        <f>B100+50</f>
        <v>2850</v>
      </c>
      <c r="C102" s="6">
        <f>C100</f>
        <v>207.9</v>
      </c>
      <c r="D102" s="6">
        <f>D100</f>
        <v>53</v>
      </c>
      <c r="E102" s="6">
        <f>E100</f>
        <v>37.5</v>
      </c>
      <c r="F102" s="5">
        <f>F100</f>
        <v>2.7</v>
      </c>
      <c r="G102" s="6">
        <f>F102*300</f>
        <v>810</v>
      </c>
      <c r="H102" s="6">
        <f>IF(G102&gt;B102,ROUND(B102/0.69,2),ROUND(((((B102-G102)*1.11111)+G102)/0.69),2))</f>
        <v>4458.93</v>
      </c>
      <c r="I102" s="6">
        <f>ROUND(H102*0.17,2)</f>
        <v>758.02</v>
      </c>
      <c r="J102" s="6">
        <f>ROUND(H102*0.125,2)</f>
        <v>557.37</v>
      </c>
      <c r="K102" s="6">
        <f>ROUND(H102*0.015,2)</f>
        <v>66.88</v>
      </c>
      <c r="L102" s="6"/>
      <c r="M102" s="6">
        <f>H102-I102-J102-K102</f>
        <v>3076.6600000000003</v>
      </c>
      <c r="N102" s="6">
        <f>IF((H102-I102-J102-K102-G102)&lt;0,0,ROUND((H102-I102-J102-K102-G102)*0.1,2))</f>
        <v>226.67</v>
      </c>
      <c r="O102" s="6">
        <f>ROUND(H102*0.06,2)</f>
        <v>267.54000000000002</v>
      </c>
      <c r="P102" s="6">
        <f>ROUND(H102*0.04,2)</f>
        <v>178.36</v>
      </c>
      <c r="Q102" s="6">
        <f>ROUND(H102*0.005,2)</f>
        <v>22.29</v>
      </c>
      <c r="R102" s="6">
        <f>ROUND(B102*0.005,2)</f>
        <v>14.25</v>
      </c>
      <c r="S102" s="6">
        <f>ROUND(B102*0.005,2)</f>
        <v>14.25</v>
      </c>
      <c r="T102" s="6">
        <f>ROUND(H102*0.005,2)</f>
        <v>22.29</v>
      </c>
      <c r="U102" s="10">
        <f>SUM(M102)-N102+C102+E102+D102</f>
        <v>3148.3900000000003</v>
      </c>
      <c r="V102" s="6">
        <f>SUM(I102:K102,N102,O102:T102)</f>
        <v>2127.92</v>
      </c>
      <c r="W102" s="6">
        <f t="shared" si="3"/>
        <v>5276.31</v>
      </c>
      <c r="X102" s="7">
        <f t="shared" si="4"/>
        <v>0.4032970011238915</v>
      </c>
      <c r="Y102" s="7">
        <f t="shared" si="5"/>
        <v>0.6758756062622483</v>
      </c>
      <c r="Z102" s="13">
        <f>W103-W102</f>
        <v>-79.949999999999818</v>
      </c>
    </row>
    <row r="103" spans="1:26" x14ac:dyDescent="0.25">
      <c r="A103" s="5" t="s">
        <v>14</v>
      </c>
      <c r="B103" s="14">
        <f>B102+C102+E102+D102</f>
        <v>3148.4</v>
      </c>
      <c r="C103" s="15"/>
      <c r="D103" s="15"/>
      <c r="E103" s="16"/>
      <c r="F103" s="5"/>
      <c r="G103" s="6">
        <v>800</v>
      </c>
      <c r="H103" s="6">
        <f>IF((B103-G103)&lt;0,ROUND(B103/0.675,2),ROUND((((((B103)-G103)*1.14944)+G103)/0.675),2))</f>
        <v>5184.21</v>
      </c>
      <c r="I103" s="6"/>
      <c r="J103" s="6"/>
      <c r="K103" s="6"/>
      <c r="L103" s="6">
        <f>ROUND(H103*0.325,2)</f>
        <v>1684.87</v>
      </c>
      <c r="M103" s="6">
        <f>H103-L103</f>
        <v>3499.34</v>
      </c>
      <c r="N103" s="6">
        <f>IF((M103-G103)&lt;0,0,ROUND((M103-G103)*0.13,2))</f>
        <v>350.91</v>
      </c>
      <c r="O103" s="6"/>
      <c r="P103" s="6"/>
      <c r="Q103" s="6"/>
      <c r="R103" s="6">
        <f>ROUND($B$5*0.005,2)</f>
        <v>3.49</v>
      </c>
      <c r="S103" s="6">
        <f>ROUND($B$5*0.005,2)</f>
        <v>3.49</v>
      </c>
      <c r="T103" s="6">
        <f>ROUND($H$5*0.005,2)</f>
        <v>5.17</v>
      </c>
      <c r="U103" s="10">
        <f>SUM(M103)-N103</f>
        <v>3148.4300000000003</v>
      </c>
      <c r="V103" s="6">
        <f>L103+N103+R103+S103+T103</f>
        <v>2047.93</v>
      </c>
      <c r="W103" s="6">
        <f t="shared" si="3"/>
        <v>5196.3600000000006</v>
      </c>
      <c r="X103" s="7">
        <f t="shared" si="4"/>
        <v>0.39410856830550611</v>
      </c>
      <c r="Y103" s="7">
        <f t="shared" si="5"/>
        <v>0.65046070581210313</v>
      </c>
      <c r="Z103" s="13"/>
    </row>
    <row r="104" spans="1:26" x14ac:dyDescent="0.25">
      <c r="A104" s="1" t="s">
        <v>13</v>
      </c>
      <c r="B104" s="3">
        <f>B102+50</f>
        <v>2900</v>
      </c>
      <c r="C104" s="3">
        <f>C102</f>
        <v>207.9</v>
      </c>
      <c r="D104" s="3">
        <f>D102</f>
        <v>53</v>
      </c>
      <c r="E104" s="3">
        <f>E102</f>
        <v>37.5</v>
      </c>
      <c r="F104" s="1">
        <f>F102</f>
        <v>2.7</v>
      </c>
      <c r="G104" s="3">
        <f>F104*300</f>
        <v>810</v>
      </c>
      <c r="H104" s="3">
        <f>IF(G104&gt;B104,ROUND(B104/0.69,2),ROUND(((((B104-G104)*1.11111)+G104)/0.69),2))</f>
        <v>4539.45</v>
      </c>
      <c r="I104" s="3">
        <f>ROUND(H104*0.17,2)</f>
        <v>771.71</v>
      </c>
      <c r="J104" s="3">
        <f>ROUND(H104*0.125,2)</f>
        <v>567.42999999999995</v>
      </c>
      <c r="K104" s="3">
        <f>ROUND(H104*0.015,2)</f>
        <v>68.09</v>
      </c>
      <c r="L104" s="3"/>
      <c r="M104" s="3">
        <f>H104-I104-J104-K104</f>
        <v>3132.22</v>
      </c>
      <c r="N104" s="3">
        <f>IF((H104-I104-J104-K104-G104)&lt;0,0,ROUND((H104-I104-J104-K104-G104)*0.1,2))</f>
        <v>232.22</v>
      </c>
      <c r="O104" s="3">
        <f>ROUND(H104*0.06,2)</f>
        <v>272.37</v>
      </c>
      <c r="P104" s="3">
        <f>ROUND(H104*0.04,2)</f>
        <v>181.58</v>
      </c>
      <c r="Q104" s="3">
        <f>ROUND(H104*0.005,2)</f>
        <v>22.7</v>
      </c>
      <c r="R104" s="3">
        <f>ROUND(B104*0.005,2)</f>
        <v>14.5</v>
      </c>
      <c r="S104" s="3">
        <f>ROUND(B104*0.005,2)</f>
        <v>14.5</v>
      </c>
      <c r="T104" s="3">
        <f>ROUND(H104*0.005,2)</f>
        <v>22.7</v>
      </c>
      <c r="U104" s="9">
        <f>SUM(M104)-N104+C104+E104+D104</f>
        <v>3198.4</v>
      </c>
      <c r="V104" s="3">
        <f>SUM(I104:K104,N104,O104:T104)</f>
        <v>2167.7999999999993</v>
      </c>
      <c r="W104" s="3">
        <f t="shared" si="3"/>
        <v>5366.1999999999989</v>
      </c>
      <c r="X104" s="4">
        <f t="shared" si="4"/>
        <v>0.4039730162871305</v>
      </c>
      <c r="Y104" s="4">
        <f t="shared" si="5"/>
        <v>0.6777763881940968</v>
      </c>
      <c r="Z104" s="17">
        <f>W105-W104</f>
        <v>-84.6899999999996</v>
      </c>
    </row>
    <row r="105" spans="1:26" x14ac:dyDescent="0.25">
      <c r="A105" s="1" t="s">
        <v>14</v>
      </c>
      <c r="B105" s="18">
        <f>B104+C104+E104+D104</f>
        <v>3198.4</v>
      </c>
      <c r="C105" s="18"/>
      <c r="D105" s="18"/>
      <c r="E105" s="18"/>
      <c r="F105" s="1"/>
      <c r="G105" s="3">
        <v>800</v>
      </c>
      <c r="H105" s="3">
        <f>IF((B105-G105)&lt;0,ROUND(B105/0.675,2),ROUND((((((B105)-G105)*1.14944)+G105)/0.675),2))</f>
        <v>5269.36</v>
      </c>
      <c r="I105" s="3"/>
      <c r="J105" s="3"/>
      <c r="K105" s="3"/>
      <c r="L105" s="3">
        <f>ROUND(H105*0.325,2)</f>
        <v>1712.54</v>
      </c>
      <c r="M105" s="3">
        <f>H105-L105</f>
        <v>3556.8199999999997</v>
      </c>
      <c r="N105" s="3">
        <f>IF((M105-G105)&lt;0,0,ROUND((M105-G105)*0.13,2))</f>
        <v>358.39</v>
      </c>
      <c r="O105" s="3"/>
      <c r="P105" s="3"/>
      <c r="Q105" s="3"/>
      <c r="R105" s="3">
        <f>ROUND($B$5*0.005,2)</f>
        <v>3.49</v>
      </c>
      <c r="S105" s="3">
        <f>ROUND($B$5*0.005,2)</f>
        <v>3.49</v>
      </c>
      <c r="T105" s="3">
        <f>ROUND($H$5*0.005,2)</f>
        <v>5.17</v>
      </c>
      <c r="U105" s="9">
        <f>SUM(M105)-N105</f>
        <v>3198.43</v>
      </c>
      <c r="V105" s="3">
        <f>L105+N105+R105+S105+T105</f>
        <v>2083.0799999999995</v>
      </c>
      <c r="W105" s="3">
        <f t="shared" si="3"/>
        <v>5281.5099999999993</v>
      </c>
      <c r="X105" s="4">
        <f t="shared" si="4"/>
        <v>0.394409932008081</v>
      </c>
      <c r="Y105" s="4">
        <f t="shared" si="5"/>
        <v>0.65128203524854367</v>
      </c>
      <c r="Z105" s="17"/>
    </row>
    <row r="106" spans="1:26" x14ac:dyDescent="0.25">
      <c r="A106" s="5" t="s">
        <v>13</v>
      </c>
      <c r="B106" s="6">
        <f>B104+50</f>
        <v>2950</v>
      </c>
      <c r="C106" s="6">
        <f>C104</f>
        <v>207.9</v>
      </c>
      <c r="D106" s="6">
        <f>D104</f>
        <v>53</v>
      </c>
      <c r="E106" s="6">
        <f>E104</f>
        <v>37.5</v>
      </c>
      <c r="F106" s="5">
        <f>F104</f>
        <v>2.7</v>
      </c>
      <c r="G106" s="6">
        <f>F106*300</f>
        <v>810</v>
      </c>
      <c r="H106" s="6">
        <f>IF(G106&gt;B106,ROUND(B106/0.69,2),ROUND(((((B106-G106)*1.11111)+G106)/0.69),2))</f>
        <v>4619.96</v>
      </c>
      <c r="I106" s="6">
        <f>ROUND(H106*0.17,2)</f>
        <v>785.39</v>
      </c>
      <c r="J106" s="6">
        <f>ROUND(H106*0.125,2)</f>
        <v>577.5</v>
      </c>
      <c r="K106" s="6">
        <f>ROUND(H106*0.015,2)</f>
        <v>69.3</v>
      </c>
      <c r="L106" s="6"/>
      <c r="M106" s="6">
        <f>H106-I106-J106-K106</f>
        <v>3187.77</v>
      </c>
      <c r="N106" s="6">
        <f>IF((H106-I106-J106-K106-G106)&lt;0,0,ROUND((H106-I106-J106-K106-G106)*0.1,2))</f>
        <v>237.78</v>
      </c>
      <c r="O106" s="6">
        <f>ROUND(H106*0.06,2)</f>
        <v>277.2</v>
      </c>
      <c r="P106" s="6">
        <f>ROUND(H106*0.04,2)</f>
        <v>184.8</v>
      </c>
      <c r="Q106" s="6">
        <f>ROUND(H106*0.005,2)</f>
        <v>23.1</v>
      </c>
      <c r="R106" s="6">
        <f>ROUND(B106*0.005,2)</f>
        <v>14.75</v>
      </c>
      <c r="S106" s="6">
        <f>ROUND(B106*0.005,2)</f>
        <v>14.75</v>
      </c>
      <c r="T106" s="6">
        <f>ROUND(H106*0.005,2)</f>
        <v>23.1</v>
      </c>
      <c r="U106" s="10">
        <f>SUM(M106)-N106+C106+E106+D106</f>
        <v>3248.39</v>
      </c>
      <c r="V106" s="6">
        <f>SUM(I106:K106,N106,O106:T106)</f>
        <v>2207.6699999999996</v>
      </c>
      <c r="W106" s="6">
        <f t="shared" si="3"/>
        <v>5456.0599999999995</v>
      </c>
      <c r="X106" s="7">
        <f t="shared" si="4"/>
        <v>0.40462714852842524</v>
      </c>
      <c r="Y106" s="7">
        <f t="shared" si="5"/>
        <v>0.67961975009158371</v>
      </c>
      <c r="Z106" s="13">
        <f>W107-W106</f>
        <v>-89.409999999999854</v>
      </c>
    </row>
    <row r="107" spans="1:26" x14ac:dyDescent="0.25">
      <c r="A107" s="5" t="s">
        <v>14</v>
      </c>
      <c r="B107" s="14">
        <f>B106+C106+E106+D106</f>
        <v>3248.4</v>
      </c>
      <c r="C107" s="15"/>
      <c r="D107" s="15"/>
      <c r="E107" s="16"/>
      <c r="F107" s="5"/>
      <c r="G107" s="6">
        <v>800</v>
      </c>
      <c r="H107" s="6">
        <f>IF((B107-G107)&lt;0,ROUND(B107/0.675,2),ROUND((((((B107)-G107)*1.14944)+G107)/0.675),2))</f>
        <v>5354.5</v>
      </c>
      <c r="I107" s="6"/>
      <c r="J107" s="6"/>
      <c r="K107" s="6"/>
      <c r="L107" s="6">
        <f>ROUND(H107*0.325,2)</f>
        <v>1740.21</v>
      </c>
      <c r="M107" s="6">
        <f>H107-L107</f>
        <v>3614.29</v>
      </c>
      <c r="N107" s="6">
        <f>IF((M107-G107)&lt;0,0,ROUND((M107-G107)*0.13,2))</f>
        <v>365.86</v>
      </c>
      <c r="O107" s="6"/>
      <c r="P107" s="6"/>
      <c r="Q107" s="6"/>
      <c r="R107" s="6">
        <f>ROUND($B$5*0.005,2)</f>
        <v>3.49</v>
      </c>
      <c r="S107" s="6">
        <f>ROUND($B$5*0.005,2)</f>
        <v>3.49</v>
      </c>
      <c r="T107" s="6">
        <f>ROUND($H$5*0.005,2)</f>
        <v>5.17</v>
      </c>
      <c r="U107" s="10">
        <f>SUM(M107)-N107</f>
        <v>3248.43</v>
      </c>
      <c r="V107" s="6">
        <f>L107+N107+R107+S107+T107</f>
        <v>2118.2199999999998</v>
      </c>
      <c r="W107" s="6">
        <f t="shared" si="3"/>
        <v>5366.65</v>
      </c>
      <c r="X107" s="7">
        <f t="shared" si="4"/>
        <v>0.39470060466026291</v>
      </c>
      <c r="Y107" s="7">
        <f t="shared" si="5"/>
        <v>0.65207500238576788</v>
      </c>
      <c r="Z107" s="13"/>
    </row>
    <row r="108" spans="1:26" x14ac:dyDescent="0.25">
      <c r="A108" s="1" t="s">
        <v>13</v>
      </c>
      <c r="B108" s="3">
        <f>B106+50</f>
        <v>3000</v>
      </c>
      <c r="C108" s="3">
        <f>C106</f>
        <v>207.9</v>
      </c>
      <c r="D108" s="3">
        <f>D106</f>
        <v>53</v>
      </c>
      <c r="E108" s="3">
        <f>E106</f>
        <v>37.5</v>
      </c>
      <c r="F108" s="1">
        <f>F106</f>
        <v>2.7</v>
      </c>
      <c r="G108" s="3">
        <f>F108*300</f>
        <v>810</v>
      </c>
      <c r="H108" s="3">
        <f>IF(G108&gt;B108,ROUND(B108/0.69,2),ROUND(((((B108-G108)*1.11111)+G108)/0.69),2))</f>
        <v>4700.4799999999996</v>
      </c>
      <c r="I108" s="3">
        <f>ROUND(H108*0.17,2)</f>
        <v>799.08</v>
      </c>
      <c r="J108" s="3">
        <f>ROUND(H108*0.125,2)</f>
        <v>587.55999999999995</v>
      </c>
      <c r="K108" s="3">
        <f>ROUND(H108*0.015,2)</f>
        <v>70.510000000000005</v>
      </c>
      <c r="L108" s="3"/>
      <c r="M108" s="3">
        <f>H108-I108-J108-K108</f>
        <v>3243.3299999999995</v>
      </c>
      <c r="N108" s="3">
        <f>IF((H108-I108-J108-K108-G108)&lt;0,0,ROUND((H108-I108-J108-K108-G108)*0.1,2))</f>
        <v>243.33</v>
      </c>
      <c r="O108" s="3">
        <f>ROUND(H108*0.06,2)</f>
        <v>282.02999999999997</v>
      </c>
      <c r="P108" s="3">
        <f>ROUND(H108*0.04,2)</f>
        <v>188.02</v>
      </c>
      <c r="Q108" s="3">
        <f>ROUND(H108*0.005,2)</f>
        <v>23.5</v>
      </c>
      <c r="R108" s="3">
        <f>ROUND(B108*0.005,2)</f>
        <v>15</v>
      </c>
      <c r="S108" s="3">
        <f>ROUND(B108*0.005,2)</f>
        <v>15</v>
      </c>
      <c r="T108" s="3">
        <f>ROUND(H108*0.005,2)</f>
        <v>23.5</v>
      </c>
      <c r="U108" s="9">
        <f>SUM(M108)-N108+C108+E108+D108</f>
        <v>3298.3999999999996</v>
      </c>
      <c r="V108" s="3">
        <f>SUM(I108:K108,N108,O108:T108)</f>
        <v>2247.5299999999997</v>
      </c>
      <c r="W108" s="3">
        <f t="shared" si="3"/>
        <v>5545.9299999999994</v>
      </c>
      <c r="X108" s="4">
        <f t="shared" si="4"/>
        <v>0.40525754922979557</v>
      </c>
      <c r="Y108" s="4">
        <f t="shared" si="5"/>
        <v>0.68140007276255155</v>
      </c>
      <c r="Z108" s="17">
        <f>W109-W108</f>
        <v>-94.130000000000109</v>
      </c>
    </row>
    <row r="109" spans="1:26" x14ac:dyDescent="0.25">
      <c r="A109" s="1" t="s">
        <v>14</v>
      </c>
      <c r="B109" s="18">
        <f>B108+C108+E108+D108</f>
        <v>3298.4</v>
      </c>
      <c r="C109" s="18"/>
      <c r="D109" s="18"/>
      <c r="E109" s="18"/>
      <c r="F109" s="1"/>
      <c r="G109" s="3">
        <v>800</v>
      </c>
      <c r="H109" s="3">
        <f>IF((B109-G109)&lt;0,ROUND(B109/0.675,2),ROUND((((((B109)-G109)*1.14944)+G109)/0.675),2))</f>
        <v>5439.65</v>
      </c>
      <c r="I109" s="3"/>
      <c r="J109" s="3"/>
      <c r="K109" s="3"/>
      <c r="L109" s="3">
        <f>ROUND(H109*0.325,2)</f>
        <v>1767.89</v>
      </c>
      <c r="M109" s="3">
        <f>H109-L109</f>
        <v>3671.7599999999993</v>
      </c>
      <c r="N109" s="3">
        <f>IF((M109-G109)&lt;0,0,ROUND((M109-G109)*0.13,2))</f>
        <v>373.33</v>
      </c>
      <c r="O109" s="3"/>
      <c r="P109" s="3"/>
      <c r="Q109" s="3"/>
      <c r="R109" s="3">
        <f>ROUND($B$5*0.005,2)</f>
        <v>3.49</v>
      </c>
      <c r="S109" s="3">
        <f>ROUND($B$5*0.005,2)</f>
        <v>3.49</v>
      </c>
      <c r="T109" s="3">
        <f>ROUND($H$5*0.005,2)</f>
        <v>5.17</v>
      </c>
      <c r="U109" s="9">
        <f>SUM(M109)-N109</f>
        <v>3298.4299999999994</v>
      </c>
      <c r="V109" s="3">
        <f>L109+N109+R109+S109+T109</f>
        <v>2153.37</v>
      </c>
      <c r="W109" s="3">
        <f t="shared" si="3"/>
        <v>5451.7999999999993</v>
      </c>
      <c r="X109" s="4">
        <f t="shared" si="4"/>
        <v>0.39498330826516015</v>
      </c>
      <c r="Y109" s="4">
        <f t="shared" si="5"/>
        <v>0.65284696052364311</v>
      </c>
      <c r="Z109" s="17"/>
    </row>
    <row r="110" spans="1:26" x14ac:dyDescent="0.25">
      <c r="A110" s="5" t="s">
        <v>13</v>
      </c>
      <c r="B110" s="6">
        <f>B108+50</f>
        <v>3050</v>
      </c>
      <c r="C110" s="6">
        <f>C108</f>
        <v>207.9</v>
      </c>
      <c r="D110" s="6">
        <f>D108</f>
        <v>53</v>
      </c>
      <c r="E110" s="6">
        <f>E108</f>
        <v>37.5</v>
      </c>
      <c r="F110" s="5">
        <f>F108</f>
        <v>2.7</v>
      </c>
      <c r="G110" s="6">
        <f>F110*300</f>
        <v>810</v>
      </c>
      <c r="H110" s="6">
        <f>IF(G110&gt;B110,ROUND(B110/0.69,2),ROUND(((((B110-G110)*1.11111)+G110)/0.69),2))</f>
        <v>4780.99</v>
      </c>
      <c r="I110" s="6">
        <f>ROUND(H110*0.17,2)</f>
        <v>812.77</v>
      </c>
      <c r="J110" s="6">
        <f>ROUND(H110*0.125,2)</f>
        <v>597.62</v>
      </c>
      <c r="K110" s="6">
        <f>ROUND(H110*0.015,2)</f>
        <v>71.709999999999994</v>
      </c>
      <c r="L110" s="6"/>
      <c r="M110" s="6">
        <f>H110-I110-J110-K110</f>
        <v>3298.89</v>
      </c>
      <c r="N110" s="6">
        <f>IF((H110-I110-J110-K110-G110)&lt;0,0,ROUND((H110-I110-J110-K110-G110)*0.1,2))</f>
        <v>248.89</v>
      </c>
      <c r="O110" s="6">
        <f>ROUND(H110*0.06,2)</f>
        <v>286.86</v>
      </c>
      <c r="P110" s="6">
        <f>ROUND(H110*0.04,2)</f>
        <v>191.24</v>
      </c>
      <c r="Q110" s="6">
        <f>ROUND(H110*0.005,2)</f>
        <v>23.9</v>
      </c>
      <c r="R110" s="6">
        <f>ROUND(B110*0.005,2)</f>
        <v>15.25</v>
      </c>
      <c r="S110" s="6">
        <f>ROUND(B110*0.005,2)</f>
        <v>15.25</v>
      </c>
      <c r="T110" s="6">
        <f>ROUND(H110*0.005,2)</f>
        <v>23.9</v>
      </c>
      <c r="U110" s="10">
        <f>SUM(M110)-N110+C110+E110+D110</f>
        <v>3348.4</v>
      </c>
      <c r="V110" s="6">
        <f>SUM(I110:K110,N110,O110:T110)</f>
        <v>2287.3900000000003</v>
      </c>
      <c r="W110" s="6">
        <f t="shared" si="3"/>
        <v>5635.7900000000009</v>
      </c>
      <c r="X110" s="7">
        <f t="shared" si="4"/>
        <v>0.40586856501040669</v>
      </c>
      <c r="Y110" s="7">
        <f t="shared" si="5"/>
        <v>0.68312925576394701</v>
      </c>
      <c r="Z110" s="13">
        <f>W111-W110</f>
        <v>-98.850000000001273</v>
      </c>
    </row>
    <row r="111" spans="1:26" x14ac:dyDescent="0.25">
      <c r="A111" s="5" t="s">
        <v>14</v>
      </c>
      <c r="B111" s="14">
        <f>B110+C110+E110+D110</f>
        <v>3348.4</v>
      </c>
      <c r="C111" s="15"/>
      <c r="D111" s="15"/>
      <c r="E111" s="16"/>
      <c r="F111" s="5"/>
      <c r="G111" s="6">
        <v>800</v>
      </c>
      <c r="H111" s="6">
        <f>IF((B111-G111)&lt;0,ROUND(B111/0.675,2),ROUND((((((B111)-G111)*1.14944)+G111)/0.675),2))</f>
        <v>5524.79</v>
      </c>
      <c r="I111" s="6"/>
      <c r="J111" s="6"/>
      <c r="K111" s="6"/>
      <c r="L111" s="6">
        <f>ROUND(H111*0.325,2)</f>
        <v>1795.56</v>
      </c>
      <c r="M111" s="6">
        <f>H111-L111</f>
        <v>3729.23</v>
      </c>
      <c r="N111" s="6">
        <f>IF((M111-G111)&lt;0,0,ROUND((M111-G111)*0.13,2))</f>
        <v>380.8</v>
      </c>
      <c r="O111" s="6"/>
      <c r="P111" s="6"/>
      <c r="Q111" s="6"/>
      <c r="R111" s="6">
        <f>ROUND($B$5*0.005,2)</f>
        <v>3.49</v>
      </c>
      <c r="S111" s="6">
        <f>ROUND($B$5*0.005,2)</f>
        <v>3.49</v>
      </c>
      <c r="T111" s="6">
        <f>ROUND($H$5*0.005,2)</f>
        <v>5.17</v>
      </c>
      <c r="U111" s="10">
        <f>SUM(M111)-N111</f>
        <v>3348.43</v>
      </c>
      <c r="V111" s="6">
        <f>L111+N111+R111+S111+T111</f>
        <v>2188.5099999999998</v>
      </c>
      <c r="W111" s="6">
        <f t="shared" si="3"/>
        <v>5536.94</v>
      </c>
      <c r="X111" s="7">
        <f t="shared" si="4"/>
        <v>0.39525622455724641</v>
      </c>
      <c r="Y111" s="7">
        <f t="shared" si="5"/>
        <v>0.65359287785618925</v>
      </c>
      <c r="Z111" s="13"/>
    </row>
    <row r="112" spans="1:26" x14ac:dyDescent="0.25">
      <c r="A112" s="1" t="s">
        <v>13</v>
      </c>
      <c r="B112" s="3">
        <f>B110+50</f>
        <v>3100</v>
      </c>
      <c r="C112" s="3">
        <f>C110</f>
        <v>207.9</v>
      </c>
      <c r="D112" s="3">
        <f>D110</f>
        <v>53</v>
      </c>
      <c r="E112" s="3">
        <f>E110</f>
        <v>37.5</v>
      </c>
      <c r="F112" s="1">
        <f>F110</f>
        <v>2.7</v>
      </c>
      <c r="G112" s="3">
        <f>F112*300</f>
        <v>810</v>
      </c>
      <c r="H112" s="3">
        <f>IF(G112&gt;B112,ROUND(B112/0.69,2),ROUND(((((B112-G112)*1.11111)+G112)/0.69),2))</f>
        <v>4861.51</v>
      </c>
      <c r="I112" s="3">
        <f>ROUND(H112*0.17,2)</f>
        <v>826.46</v>
      </c>
      <c r="J112" s="3">
        <f>ROUND(H112*0.125,2)</f>
        <v>607.69000000000005</v>
      </c>
      <c r="K112" s="3">
        <f>ROUND(H112*0.015,2)</f>
        <v>72.92</v>
      </c>
      <c r="L112" s="3"/>
      <c r="M112" s="3">
        <f>H112-I112-J112-K112</f>
        <v>3354.44</v>
      </c>
      <c r="N112" s="3">
        <f>IF((H112-I112-J112-K112-G112)&lt;0,0,ROUND((H112-I112-J112-K112-G112)*0.1,2))</f>
        <v>254.44</v>
      </c>
      <c r="O112" s="3">
        <f>ROUND(H112*0.06,2)</f>
        <v>291.69</v>
      </c>
      <c r="P112" s="3">
        <f>ROUND(H112*0.04,2)</f>
        <v>194.46</v>
      </c>
      <c r="Q112" s="3">
        <f>ROUND(H112*0.005,2)</f>
        <v>24.31</v>
      </c>
      <c r="R112" s="3">
        <f>ROUND(B112*0.005,2)</f>
        <v>15.5</v>
      </c>
      <c r="S112" s="3">
        <f>ROUND(B112*0.005,2)</f>
        <v>15.5</v>
      </c>
      <c r="T112" s="3">
        <f>ROUND(H112*0.005,2)</f>
        <v>24.31</v>
      </c>
      <c r="U112" s="9">
        <f>SUM(M112)-N112+C112+E112+D112</f>
        <v>3398.4</v>
      </c>
      <c r="V112" s="3">
        <f>SUM(I112:K112,N112,O112:T112)</f>
        <v>2327.2800000000002</v>
      </c>
      <c r="W112" s="3">
        <f t="shared" si="3"/>
        <v>5725.68</v>
      </c>
      <c r="X112" s="4">
        <f t="shared" si="4"/>
        <v>0.40646351175755546</v>
      </c>
      <c r="Y112" s="4">
        <f t="shared" si="5"/>
        <v>0.68481638418079105</v>
      </c>
      <c r="Z112" s="17">
        <f>W113-W112</f>
        <v>-103.60000000000036</v>
      </c>
    </row>
    <row r="113" spans="1:58" x14ac:dyDescent="0.25">
      <c r="A113" s="1" t="s">
        <v>14</v>
      </c>
      <c r="B113" s="18">
        <f>B112+C112+E112+D112</f>
        <v>3398.4</v>
      </c>
      <c r="C113" s="18"/>
      <c r="D113" s="18"/>
      <c r="E113" s="18"/>
      <c r="F113" s="1"/>
      <c r="G113" s="3">
        <v>800</v>
      </c>
      <c r="H113" s="3">
        <f>IF((B113-G113)&lt;0,ROUND(B113/0.675,2),ROUND((((((B113)-G113)*1.14944)+G113)/0.675),2))</f>
        <v>5609.93</v>
      </c>
      <c r="I113" s="3"/>
      <c r="J113" s="3"/>
      <c r="K113" s="3"/>
      <c r="L113" s="3">
        <f>ROUND(H113*0.325,2)</f>
        <v>1823.23</v>
      </c>
      <c r="M113" s="3">
        <f>H113-L113</f>
        <v>3786.7000000000003</v>
      </c>
      <c r="N113" s="3">
        <f>IF((M113-G113)&lt;0,0,ROUND((M113-G113)*0.13,2))</f>
        <v>388.27</v>
      </c>
      <c r="O113" s="3"/>
      <c r="P113" s="3"/>
      <c r="Q113" s="3"/>
      <c r="R113" s="3">
        <f>ROUND($B$5*0.005,2)</f>
        <v>3.49</v>
      </c>
      <c r="S113" s="3">
        <f>ROUND($B$5*0.005,2)</f>
        <v>3.49</v>
      </c>
      <c r="T113" s="3">
        <f>ROUND($H$5*0.005,2)</f>
        <v>5.17</v>
      </c>
      <c r="U113" s="9">
        <f>SUM(M113)-N113</f>
        <v>3398.4300000000003</v>
      </c>
      <c r="V113" s="3">
        <f>L113+N113+R113+S113+T113</f>
        <v>2223.6499999999996</v>
      </c>
      <c r="W113" s="3">
        <f t="shared" si="3"/>
        <v>5622.08</v>
      </c>
      <c r="X113" s="4">
        <f t="shared" si="4"/>
        <v>0.39552087483635945</v>
      </c>
      <c r="Y113" s="4">
        <f t="shared" si="5"/>
        <v>0.65431684630844222</v>
      </c>
      <c r="Z113" s="17"/>
    </row>
    <row r="114" spans="1:58" x14ac:dyDescent="0.25">
      <c r="A114" s="5" t="s">
        <v>13</v>
      </c>
      <c r="B114" s="6">
        <f>B112+50</f>
        <v>3150</v>
      </c>
      <c r="C114" s="6">
        <f>C112</f>
        <v>207.9</v>
      </c>
      <c r="D114" s="6">
        <f>D112</f>
        <v>53</v>
      </c>
      <c r="E114" s="6">
        <f>E112</f>
        <v>37.5</v>
      </c>
      <c r="F114" s="5">
        <f>F112</f>
        <v>2.7</v>
      </c>
      <c r="G114" s="6">
        <f>F114*300</f>
        <v>810</v>
      </c>
      <c r="H114" s="6">
        <f>IF(G114&gt;B114,ROUND(B114/0.69,2),ROUND(((((B114-G114)*1.11111)+G114)/0.69),2))</f>
        <v>4942.03</v>
      </c>
      <c r="I114" s="6">
        <f>ROUND(H114*0.17,2)</f>
        <v>840.15</v>
      </c>
      <c r="J114" s="6">
        <f>ROUND(H114*0.125,2)</f>
        <v>617.75</v>
      </c>
      <c r="K114" s="6">
        <f>ROUND(H114*0.015,2)</f>
        <v>74.13</v>
      </c>
      <c r="L114" s="6"/>
      <c r="M114" s="6">
        <f>H114-I114-J114-K114</f>
        <v>3410</v>
      </c>
      <c r="N114" s="6">
        <f>IF((H114-I114-J114-K114-G114)&lt;0,0,ROUND((H114-I114-J114-K114-G114)*0.1,2))</f>
        <v>260</v>
      </c>
      <c r="O114" s="6">
        <f>ROUND(H114*0.06,2)</f>
        <v>296.52</v>
      </c>
      <c r="P114" s="6">
        <f>ROUND(H114*0.04,2)</f>
        <v>197.68</v>
      </c>
      <c r="Q114" s="6">
        <f>ROUND(H114*0.005,2)</f>
        <v>24.71</v>
      </c>
      <c r="R114" s="6">
        <f>ROUND(B114*0.005,2)</f>
        <v>15.75</v>
      </c>
      <c r="S114" s="6">
        <f>ROUND(B114*0.005,2)</f>
        <v>15.75</v>
      </c>
      <c r="T114" s="6">
        <f>ROUND(H114*0.005,2)</f>
        <v>24.71</v>
      </c>
      <c r="U114" s="10">
        <f>SUM(M114)-N114+C114+E114+D114</f>
        <v>3448.4</v>
      </c>
      <c r="V114" s="6">
        <f>SUM(I114:K114,N114,O114:T114)</f>
        <v>2367.15</v>
      </c>
      <c r="W114" s="6">
        <f t="shared" si="3"/>
        <v>5815.55</v>
      </c>
      <c r="X114" s="7">
        <f t="shared" si="4"/>
        <v>0.40703802735768757</v>
      </c>
      <c r="Y114" s="7">
        <f t="shared" si="5"/>
        <v>0.68644878784363761</v>
      </c>
      <c r="Z114" s="13">
        <f>W115-W114</f>
        <v>-108.32000000000062</v>
      </c>
    </row>
    <row r="115" spans="1:58" x14ac:dyDescent="0.25">
      <c r="A115" s="5" t="s">
        <v>14</v>
      </c>
      <c r="B115" s="14">
        <f>B114+C114+E114+D114</f>
        <v>3448.4</v>
      </c>
      <c r="C115" s="15"/>
      <c r="D115" s="15"/>
      <c r="E115" s="16"/>
      <c r="F115" s="5"/>
      <c r="G115" s="6">
        <v>800</v>
      </c>
      <c r="H115" s="6">
        <f>IF((B115-G115)&lt;0,ROUND(B115/0.675,2),ROUND((((((B115)-G115)*1.14944)+G115)/0.675),2))</f>
        <v>5695.08</v>
      </c>
      <c r="I115" s="6"/>
      <c r="J115" s="6"/>
      <c r="K115" s="6"/>
      <c r="L115" s="6">
        <f>ROUND(H115*0.325,2)</f>
        <v>1850.9</v>
      </c>
      <c r="M115" s="6">
        <f>H115-L115</f>
        <v>3844.18</v>
      </c>
      <c r="N115" s="6">
        <f>IF((M115-G115)&lt;0,0,ROUND((M115-G115)*0.13,2))</f>
        <v>395.74</v>
      </c>
      <c r="O115" s="6"/>
      <c r="P115" s="6"/>
      <c r="Q115" s="6"/>
      <c r="R115" s="6">
        <f>ROUND($B$5*0.005,2)</f>
        <v>3.49</v>
      </c>
      <c r="S115" s="6">
        <f>ROUND($B$5*0.005,2)</f>
        <v>3.49</v>
      </c>
      <c r="T115" s="6">
        <f>ROUND($H$5*0.005,2)</f>
        <v>5.17</v>
      </c>
      <c r="U115" s="10">
        <f>SUM(M115)-N115</f>
        <v>3448.4399999999996</v>
      </c>
      <c r="V115" s="6">
        <f>L115+N115+R115+S115+T115</f>
        <v>2258.79</v>
      </c>
      <c r="W115" s="6">
        <f t="shared" si="3"/>
        <v>5707.23</v>
      </c>
      <c r="X115" s="7">
        <f t="shared" si="4"/>
        <v>0.39577693557119659</v>
      </c>
      <c r="Y115" s="7">
        <f t="shared" si="5"/>
        <v>0.65501792114695345</v>
      </c>
      <c r="Z115" s="13"/>
    </row>
    <row r="116" spans="1:58" x14ac:dyDescent="0.25">
      <c r="A116" s="1" t="s">
        <v>13</v>
      </c>
      <c r="B116" s="3">
        <f>B114+50</f>
        <v>3200</v>
      </c>
      <c r="C116" s="3">
        <f>C114</f>
        <v>207.9</v>
      </c>
      <c r="D116" s="3">
        <f>D114</f>
        <v>53</v>
      </c>
      <c r="E116" s="3">
        <f>E114</f>
        <v>37.5</v>
      </c>
      <c r="F116" s="1">
        <f>F114</f>
        <v>2.7</v>
      </c>
      <c r="G116" s="3">
        <f>F116*300</f>
        <v>810</v>
      </c>
      <c r="H116" s="3">
        <f>IF(G116&gt;B116,ROUND(B116/0.69,2),ROUND(((((B116-G116)*1.11111)+G116)/0.69),2))</f>
        <v>5022.54</v>
      </c>
      <c r="I116" s="3">
        <f>ROUND(H116*0.17,2)</f>
        <v>853.83</v>
      </c>
      <c r="J116" s="3">
        <f>ROUND(H116*0.125,2)</f>
        <v>627.82000000000005</v>
      </c>
      <c r="K116" s="3">
        <f>ROUND(H116*0.015,2)</f>
        <v>75.34</v>
      </c>
      <c r="L116" s="3"/>
      <c r="M116" s="3">
        <f>H116-I116-J116-K116</f>
        <v>3465.5499999999997</v>
      </c>
      <c r="N116" s="3">
        <f>IF((H116-I116-J116-K116-G116)&lt;0,0,ROUND((H116-I116-J116-K116-G116)*0.1,2))</f>
        <v>265.56</v>
      </c>
      <c r="O116" s="3">
        <f>ROUND(H116*0.06,2)</f>
        <v>301.35000000000002</v>
      </c>
      <c r="P116" s="3">
        <f>ROUND(H116*0.04,2)</f>
        <v>200.9</v>
      </c>
      <c r="Q116" s="3">
        <f>ROUND(H116*0.005,2)</f>
        <v>25.11</v>
      </c>
      <c r="R116" s="3">
        <f>ROUND(B116*0.005,2)</f>
        <v>16</v>
      </c>
      <c r="S116" s="3">
        <f>ROUND(B116*0.005,2)</f>
        <v>16</v>
      </c>
      <c r="T116" s="3">
        <f>ROUND(H116*0.005,2)</f>
        <v>25.11</v>
      </c>
      <c r="U116" s="9">
        <f>SUM(M116)-N116+C116+E116+D116</f>
        <v>3498.39</v>
      </c>
      <c r="V116" s="3">
        <f>SUM(I116:K116,N116,O116:T116)</f>
        <v>2407.0200000000004</v>
      </c>
      <c r="W116" s="3">
        <f t="shared" si="3"/>
        <v>5905.41</v>
      </c>
      <c r="X116" s="4">
        <f t="shared" si="4"/>
        <v>0.40759574695067752</v>
      </c>
      <c r="Y116" s="4">
        <f t="shared" si="5"/>
        <v>0.68803649678852286</v>
      </c>
      <c r="Z116" s="17">
        <f>W117-W116</f>
        <v>-113.03999999999996</v>
      </c>
    </row>
    <row r="117" spans="1:58" x14ac:dyDescent="0.25">
      <c r="A117" s="1" t="s">
        <v>14</v>
      </c>
      <c r="B117" s="18">
        <f>B116+C116+E116+D116</f>
        <v>3498.4</v>
      </c>
      <c r="C117" s="18"/>
      <c r="D117" s="18"/>
      <c r="E117" s="18"/>
      <c r="F117" s="1"/>
      <c r="G117" s="3">
        <v>800</v>
      </c>
      <c r="H117" s="3">
        <f>IF((B117-G117)&lt;0,ROUND(B117/0.675,2),ROUND((((((B117)-G117)*1.14944)+G117)/0.675),2))</f>
        <v>5780.22</v>
      </c>
      <c r="I117" s="3"/>
      <c r="J117" s="3"/>
      <c r="K117" s="3"/>
      <c r="L117" s="3">
        <f>ROUND(H117*0.325,2)</f>
        <v>1878.57</v>
      </c>
      <c r="M117" s="3">
        <f>H117-L117</f>
        <v>3901.6500000000005</v>
      </c>
      <c r="N117" s="3">
        <f>IF((M117-G117)&lt;0,0,ROUND((M117-G117)*0.13,2))</f>
        <v>403.21</v>
      </c>
      <c r="O117" s="3"/>
      <c r="P117" s="3"/>
      <c r="Q117" s="3"/>
      <c r="R117" s="3">
        <f>ROUND($B$5*0.005,2)</f>
        <v>3.49</v>
      </c>
      <c r="S117" s="3">
        <f>ROUND($B$5*0.005,2)</f>
        <v>3.49</v>
      </c>
      <c r="T117" s="3">
        <f>ROUND($H$5*0.005,2)</f>
        <v>5.17</v>
      </c>
      <c r="U117" s="9">
        <f>SUM(M117)-N117</f>
        <v>3498.4400000000005</v>
      </c>
      <c r="V117" s="3">
        <f>L117+N117+R117+S117+T117</f>
        <v>2293.9299999999994</v>
      </c>
      <c r="W117" s="3">
        <f t="shared" si="3"/>
        <v>5792.37</v>
      </c>
      <c r="X117" s="4">
        <f t="shared" si="4"/>
        <v>0.3960261516443182</v>
      </c>
      <c r="Y117" s="4">
        <f t="shared" si="5"/>
        <v>0.65570082665416562</v>
      </c>
      <c r="Z117" s="17"/>
    </row>
    <row r="123" spans="1:58" x14ac:dyDescent="0.25">
      <c r="A123" t="str">
        <f>B3</f>
        <v>Plata</v>
      </c>
      <c r="B123">
        <f>B4</f>
        <v>400</v>
      </c>
      <c r="C123">
        <f>B6</f>
        <v>450</v>
      </c>
      <c r="D123">
        <f>B8</f>
        <v>500</v>
      </c>
      <c r="E123">
        <f>B10</f>
        <v>550</v>
      </c>
      <c r="F123">
        <f>B12</f>
        <v>600</v>
      </c>
      <c r="G123">
        <f>B14</f>
        <v>650</v>
      </c>
      <c r="H123">
        <f>B16</f>
        <v>700</v>
      </c>
      <c r="I123">
        <f>B18</f>
        <v>750</v>
      </c>
      <c r="J123">
        <f>B20</f>
        <v>800</v>
      </c>
      <c r="K123">
        <f>B22</f>
        <v>850</v>
      </c>
      <c r="L123">
        <f>B24</f>
        <v>900</v>
      </c>
      <c r="M123">
        <f>B26</f>
        <v>950</v>
      </c>
      <c r="N123">
        <f>B28</f>
        <v>1000</v>
      </c>
      <c r="O123">
        <f>B30</f>
        <v>1050</v>
      </c>
      <c r="P123">
        <f>B32</f>
        <v>1100</v>
      </c>
      <c r="Q123">
        <f>B34</f>
        <v>1150</v>
      </c>
      <c r="R123">
        <f>B36</f>
        <v>1200</v>
      </c>
      <c r="S123">
        <f>B38</f>
        <v>1250</v>
      </c>
      <c r="T123">
        <f>B40</f>
        <v>1300</v>
      </c>
      <c r="U123">
        <f>B42</f>
        <v>1350</v>
      </c>
      <c r="V123">
        <f>B44</f>
        <v>1400</v>
      </c>
      <c r="W123">
        <f>B46</f>
        <v>1450</v>
      </c>
      <c r="X123">
        <f>B48</f>
        <v>1500</v>
      </c>
      <c r="Y123">
        <f>B50</f>
        <v>1550</v>
      </c>
      <c r="Z123">
        <f>B52</f>
        <v>1600</v>
      </c>
      <c r="AA123">
        <f>B54</f>
        <v>1650</v>
      </c>
      <c r="AB123">
        <f>B56</f>
        <v>1700</v>
      </c>
      <c r="AC123">
        <f>B58</f>
        <v>1750</v>
      </c>
      <c r="AD123">
        <f>B60</f>
        <v>1800</v>
      </c>
      <c r="AE123">
        <f>B62</f>
        <v>1850</v>
      </c>
      <c r="AF123">
        <f>B64</f>
        <v>1900</v>
      </c>
      <c r="AG123">
        <f>B66</f>
        <v>1950</v>
      </c>
      <c r="AH123">
        <f>B68</f>
        <v>2000</v>
      </c>
      <c r="AI123">
        <f>B70</f>
        <v>2050</v>
      </c>
      <c r="AJ123">
        <f>B72</f>
        <v>2100</v>
      </c>
      <c r="AK123">
        <f>B74</f>
        <v>2150</v>
      </c>
      <c r="AL123">
        <f>B76</f>
        <v>2200</v>
      </c>
      <c r="AM123">
        <f>B78</f>
        <v>2250</v>
      </c>
      <c r="AN123">
        <f>B80</f>
        <v>2300</v>
      </c>
      <c r="AO123">
        <f>B82</f>
        <v>2350</v>
      </c>
      <c r="AP123">
        <f>B84</f>
        <v>2400</v>
      </c>
      <c r="AQ123">
        <f>B86</f>
        <v>2450</v>
      </c>
      <c r="AR123">
        <f>B88</f>
        <v>2500</v>
      </c>
      <c r="AS123">
        <f>B90</f>
        <v>2550</v>
      </c>
      <c r="AT123">
        <f>B92</f>
        <v>2600</v>
      </c>
      <c r="AU123">
        <f>B94</f>
        <v>2650</v>
      </c>
      <c r="AV123">
        <f>B96</f>
        <v>2700</v>
      </c>
      <c r="AW123">
        <f>B98</f>
        <v>2750</v>
      </c>
      <c r="AX123">
        <f>B100</f>
        <v>2800</v>
      </c>
      <c r="AY123">
        <f>B102</f>
        <v>2850</v>
      </c>
      <c r="AZ123">
        <f>B104</f>
        <v>2900</v>
      </c>
      <c r="BA123">
        <f>B106</f>
        <v>2950</v>
      </c>
      <c r="BB123">
        <f>B108</f>
        <v>3000</v>
      </c>
      <c r="BC123">
        <f>B110</f>
        <v>3050</v>
      </c>
      <c r="BD123">
        <f>B112</f>
        <v>3100</v>
      </c>
      <c r="BE123">
        <f>B114</f>
        <v>3150</v>
      </c>
      <c r="BF123">
        <f>B116</f>
        <v>3200</v>
      </c>
    </row>
    <row r="124" spans="1:58" x14ac:dyDescent="0.25">
      <c r="A124" t="str">
        <f>Z3</f>
        <v>Trošak +/-</v>
      </c>
      <c r="B124">
        <f>Z4</f>
        <v>100.94000000000005</v>
      </c>
      <c r="C124">
        <f>Z6</f>
        <v>94.080000000000155</v>
      </c>
      <c r="D124">
        <f>Z8</f>
        <v>87.210000000000036</v>
      </c>
      <c r="E124">
        <f>Z10</f>
        <v>91.059999999999945</v>
      </c>
      <c r="F124">
        <f>Z12</f>
        <v>95.279999999999973</v>
      </c>
      <c r="G124">
        <f>Z14</f>
        <v>99.490000000000236</v>
      </c>
      <c r="H124">
        <f>Z16</f>
        <v>103.71000000000004</v>
      </c>
      <c r="I124">
        <f>Z18</f>
        <v>107.90999999999985</v>
      </c>
      <c r="J124">
        <f>Z20</f>
        <v>112.09999999999968</v>
      </c>
      <c r="K124">
        <f>Z22</f>
        <v>109.17999999999984</v>
      </c>
      <c r="L124">
        <f>Z24</f>
        <v>104.46000000000004</v>
      </c>
      <c r="M124">
        <f>Z26</f>
        <v>99.710000000000036</v>
      </c>
      <c r="N124">
        <f>Z28</f>
        <v>95.000000000000455</v>
      </c>
      <c r="O124">
        <f>Z30</f>
        <v>90.260000000000218</v>
      </c>
      <c r="P124">
        <f>Z32</f>
        <v>85.549999999999272</v>
      </c>
      <c r="Q124">
        <f>Z34</f>
        <v>80.789999999999054</v>
      </c>
      <c r="R124">
        <f>Z36</f>
        <v>76.069999999999709</v>
      </c>
      <c r="S124">
        <f>Z38</f>
        <v>71.349999999999909</v>
      </c>
      <c r="T124">
        <f>Z40</f>
        <v>66.630000000000564</v>
      </c>
      <c r="U124">
        <f>Z42</f>
        <v>61.880000000000109</v>
      </c>
      <c r="V124">
        <f>Z44</f>
        <v>57.170000000000073</v>
      </c>
      <c r="W124">
        <f>Z46</f>
        <v>52.4399999999996</v>
      </c>
      <c r="X124">
        <f>Z48</f>
        <v>47.700000000000273</v>
      </c>
      <c r="Y124">
        <f>Z50</f>
        <v>42.980000000000473</v>
      </c>
      <c r="Z124">
        <f>Z52</f>
        <v>38.259999999999764</v>
      </c>
      <c r="AA124">
        <f>Z54</f>
        <v>33.539999999999964</v>
      </c>
      <c r="AB124">
        <f>Z56</f>
        <v>28.799999999999727</v>
      </c>
      <c r="AC124">
        <f>Z58</f>
        <v>24.059999999999491</v>
      </c>
      <c r="AD124">
        <f>Z60</f>
        <v>19.349999999999909</v>
      </c>
      <c r="AE124">
        <f>Z62</f>
        <v>14.609999999999673</v>
      </c>
      <c r="AF124">
        <f>Z64</f>
        <v>9.8699999999998909</v>
      </c>
      <c r="AG124">
        <f>Z66</f>
        <v>5.1500000000005457</v>
      </c>
      <c r="AH124">
        <f>Z68</f>
        <v>0.42000000000007276</v>
      </c>
      <c r="AI124">
        <f>Z70</f>
        <v>-4.2899999999995089</v>
      </c>
      <c r="AJ124">
        <f>Z72</f>
        <v>-9.0399999999999636</v>
      </c>
      <c r="AK124">
        <f>Z74</f>
        <v>-13.760000000000673</v>
      </c>
      <c r="AL124">
        <f>Z76</f>
        <v>-18.480000000000473</v>
      </c>
      <c r="AM124">
        <f>Z78</f>
        <v>-23.210000000000036</v>
      </c>
      <c r="AN124">
        <f>Z80</f>
        <v>-27.959999999999127</v>
      </c>
      <c r="AO124">
        <f>Z82</f>
        <v>-32.670000000000073</v>
      </c>
      <c r="AP124">
        <f>Z84</f>
        <v>-37.399999999999636</v>
      </c>
      <c r="AQ124">
        <f>Z86</f>
        <v>-42.110000000000582</v>
      </c>
      <c r="AR124">
        <f>Z88</f>
        <v>-46.859999999999673</v>
      </c>
      <c r="AS124">
        <f>Z90</f>
        <v>-51.580000000000837</v>
      </c>
      <c r="AT124">
        <f>Z92</f>
        <v>-56.300000000001091</v>
      </c>
      <c r="AU124">
        <f>Z94</f>
        <v>-61.019999999998618</v>
      </c>
      <c r="AV124">
        <f>Z96</f>
        <v>-65.779999999999745</v>
      </c>
      <c r="AW124">
        <f>Z98</f>
        <v>-70.489999999999782</v>
      </c>
      <c r="AX124">
        <f>Z100</f>
        <v>-75.229999999999563</v>
      </c>
      <c r="AY124">
        <f>Z102</f>
        <v>-79.949999999999818</v>
      </c>
      <c r="AZ124">
        <f>Z104</f>
        <v>-84.6899999999996</v>
      </c>
      <c r="BA124">
        <f>Z106</f>
        <v>-89.409999999999854</v>
      </c>
      <c r="BB124">
        <f>Z108</f>
        <v>-94.130000000000109</v>
      </c>
      <c r="BC124">
        <f>Z110</f>
        <v>-98.850000000001273</v>
      </c>
      <c r="BD124">
        <f>Z112</f>
        <v>-103.60000000000036</v>
      </c>
      <c r="BE124">
        <f>Z114</f>
        <v>-108.32000000000062</v>
      </c>
      <c r="BF124">
        <f>Z116</f>
        <v>-113.03999999999996</v>
      </c>
    </row>
  </sheetData>
  <mergeCells count="115">
    <mergeCell ref="Z112:Z113"/>
    <mergeCell ref="B113:E113"/>
    <mergeCell ref="Z114:Z115"/>
    <mergeCell ref="B115:E115"/>
    <mergeCell ref="Z116:Z117"/>
    <mergeCell ref="B117:E117"/>
    <mergeCell ref="Z106:Z107"/>
    <mergeCell ref="B107:E107"/>
    <mergeCell ref="Z108:Z109"/>
    <mergeCell ref="B109:E109"/>
    <mergeCell ref="Z110:Z111"/>
    <mergeCell ref="B111:E111"/>
    <mergeCell ref="Z100:Z101"/>
    <mergeCell ref="B101:E101"/>
    <mergeCell ref="Z102:Z103"/>
    <mergeCell ref="B103:E103"/>
    <mergeCell ref="Z104:Z105"/>
    <mergeCell ref="B105:E105"/>
    <mergeCell ref="Z94:Z95"/>
    <mergeCell ref="B95:E95"/>
    <mergeCell ref="Z96:Z97"/>
    <mergeCell ref="B97:E97"/>
    <mergeCell ref="Z98:Z99"/>
    <mergeCell ref="B99:E99"/>
    <mergeCell ref="Z88:Z89"/>
    <mergeCell ref="B89:E89"/>
    <mergeCell ref="Z90:Z91"/>
    <mergeCell ref="B91:E91"/>
    <mergeCell ref="Z92:Z93"/>
    <mergeCell ref="B93:E93"/>
    <mergeCell ref="Z82:Z83"/>
    <mergeCell ref="B83:E83"/>
    <mergeCell ref="Z84:Z85"/>
    <mergeCell ref="B85:E85"/>
    <mergeCell ref="Z86:Z87"/>
    <mergeCell ref="B87:E87"/>
    <mergeCell ref="Z76:Z77"/>
    <mergeCell ref="B77:E77"/>
    <mergeCell ref="Z78:Z79"/>
    <mergeCell ref="B79:E79"/>
    <mergeCell ref="Z80:Z81"/>
    <mergeCell ref="B81:E81"/>
    <mergeCell ref="Z70:Z71"/>
    <mergeCell ref="B71:E71"/>
    <mergeCell ref="Z72:Z73"/>
    <mergeCell ref="B73:E73"/>
    <mergeCell ref="Z74:Z75"/>
    <mergeCell ref="B75:E75"/>
    <mergeCell ref="Z64:Z65"/>
    <mergeCell ref="B65:E65"/>
    <mergeCell ref="Z66:Z67"/>
    <mergeCell ref="B67:E67"/>
    <mergeCell ref="Z68:Z69"/>
    <mergeCell ref="B69:E69"/>
    <mergeCell ref="Z58:Z59"/>
    <mergeCell ref="B59:E59"/>
    <mergeCell ref="Z60:Z61"/>
    <mergeCell ref="B61:E61"/>
    <mergeCell ref="Z62:Z63"/>
    <mergeCell ref="B63:E63"/>
    <mergeCell ref="Z52:Z53"/>
    <mergeCell ref="B53:E53"/>
    <mergeCell ref="Z54:Z55"/>
    <mergeCell ref="B55:E55"/>
    <mergeCell ref="Z56:Z57"/>
    <mergeCell ref="B57:E57"/>
    <mergeCell ref="Z46:Z47"/>
    <mergeCell ref="B47:E47"/>
    <mergeCell ref="Z48:Z49"/>
    <mergeCell ref="B49:E49"/>
    <mergeCell ref="Z50:Z51"/>
    <mergeCell ref="B51:E51"/>
    <mergeCell ref="Z40:Z41"/>
    <mergeCell ref="B41:E41"/>
    <mergeCell ref="Z42:Z43"/>
    <mergeCell ref="B43:E43"/>
    <mergeCell ref="Z44:Z45"/>
    <mergeCell ref="B45:E45"/>
    <mergeCell ref="Z34:Z35"/>
    <mergeCell ref="B35:E35"/>
    <mergeCell ref="Z36:Z37"/>
    <mergeCell ref="B37:E37"/>
    <mergeCell ref="Z38:Z39"/>
    <mergeCell ref="B39:E39"/>
    <mergeCell ref="Z28:Z29"/>
    <mergeCell ref="B29:E29"/>
    <mergeCell ref="Z30:Z31"/>
    <mergeCell ref="B31:E31"/>
    <mergeCell ref="Z32:Z33"/>
    <mergeCell ref="B33:E33"/>
    <mergeCell ref="Z22:Z23"/>
    <mergeCell ref="B23:E23"/>
    <mergeCell ref="Z24:Z25"/>
    <mergeCell ref="B25:E25"/>
    <mergeCell ref="Z26:Z27"/>
    <mergeCell ref="B27:E27"/>
    <mergeCell ref="Z16:Z17"/>
    <mergeCell ref="B17:E17"/>
    <mergeCell ref="Z18:Z19"/>
    <mergeCell ref="B19:E19"/>
    <mergeCell ref="Z20:Z21"/>
    <mergeCell ref="B21:E21"/>
    <mergeCell ref="Z10:Z11"/>
    <mergeCell ref="B11:E11"/>
    <mergeCell ref="Z12:Z13"/>
    <mergeCell ref="B13:E13"/>
    <mergeCell ref="Z14:Z15"/>
    <mergeCell ref="B15:E15"/>
    <mergeCell ref="A1:AA2"/>
    <mergeCell ref="Z4:Z5"/>
    <mergeCell ref="B5:E5"/>
    <mergeCell ref="Z6:Z7"/>
    <mergeCell ref="B7:E7"/>
    <mergeCell ref="Z8:Z9"/>
    <mergeCell ref="B9:E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LO 1</vt:lpstr>
      <vt:lpstr>LO 1,5</vt:lpstr>
      <vt:lpstr>LO 2</vt:lpstr>
      <vt:lpstr>LO 2,7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Kavalec</dc:creator>
  <cp:lastModifiedBy>pc</cp:lastModifiedBy>
  <dcterms:created xsi:type="dcterms:W3CDTF">2021-11-17T13:19:30Z</dcterms:created>
  <dcterms:modified xsi:type="dcterms:W3CDTF">2021-11-22T08:32:55Z</dcterms:modified>
</cp:coreProperties>
</file>